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komrevnord-my.sharepoint.com/personal/om_komrevnord_no/Documents/Målselv IL/Skihytta/2024/"/>
    </mc:Choice>
  </mc:AlternateContent>
  <xr:revisionPtr revIDLastSave="197" documentId="8_{3F53B085-4CCE-46C1-A4BB-C3662CC123E7}" xr6:coauthVersionLast="47" xr6:coauthVersionMax="47" xr10:uidLastSave="{6DBEF249-A106-44BF-93EB-956E499E00BE}"/>
  <bookViews>
    <workbookView xWindow="-110" yWindow="-110" windowWidth="19420" windowHeight="11500" tabRatio="851" activeTab="3" xr2:uid="{00000000-000D-0000-FFFF-FFFF00000000}"/>
  </bookViews>
  <sheets>
    <sheet name="Forside" sheetId="6" r:id="rId1"/>
    <sheet name="Resultat" sheetId="8" r:id="rId2"/>
    <sheet name="Balanse" sheetId="9" r:id="rId3"/>
    <sheet name="Noter " sheetId="11" r:id="rId4"/>
    <sheet name="Budsjett 2025" sheetId="13" r:id="rId5"/>
  </sheets>
  <externalReferences>
    <externalReference r:id="rId6"/>
  </externalReferences>
  <definedNames>
    <definedName name="_Regression_Int" localSheetId="1" hidden="1">1</definedName>
    <definedName name="_Sort" localSheetId="1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1">Resultat!$F$7</definedName>
    <definedName name="ffjor">#REF!</definedName>
    <definedName name="fjor" localSheetId="1">Resultat!#REF!</definedName>
    <definedName name="fjor">#REF!</definedName>
    <definedName name="note_1">'Noter '!$7:$100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'!$119:$175</definedName>
    <definedName name="note_15">'Noter '!$176:$192</definedName>
    <definedName name="note_16">[1]Noter!#REF!</definedName>
    <definedName name="note_17">[1]Noter!#REF!</definedName>
    <definedName name="note_18">[1]Noter!#REF!</definedName>
    <definedName name="note_19">'Noter '!$198:$211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'!$106:$118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1">Resultat!$A$1:$E$51</definedName>
    <definedName name="områderes">#REF!</definedName>
    <definedName name="text_1">'Noter '!$A$7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'!$B$119</definedName>
    <definedName name="text_15">'Noter '!$A$176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'!#REF!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2">Balanse!$A$1:$H$88</definedName>
    <definedName name="_xlnm.Print_Area" localSheetId="3">'Noter '!$A$1:$H$197</definedName>
    <definedName name="_xlnm.Print_Area" localSheetId="1">Resultat!$A$1:$E$54</definedName>
    <definedName name="_xlnm.Print_Titles" localSheetId="2">Balanse!$1:$5</definedName>
    <definedName name="_xlnm.Print_Titles" localSheetId="3">'Noter '!$1:$5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1">Resultat!#REF!</definedName>
    <definedName name="år">#REF!</definedName>
    <definedName name="åår" localSheetId="1">Resultat!#REF!</definedName>
    <definedName name="åå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9" l="1"/>
  <c r="E49" i="9" l="1"/>
  <c r="D20" i="13"/>
  <c r="C20" i="13"/>
  <c r="C29" i="13" l="1"/>
  <c r="B29" i="13"/>
  <c r="D6" i="13" l="1"/>
  <c r="B2" i="13" l="1"/>
  <c r="B2" i="9"/>
  <c r="C27" i="13" l="1"/>
  <c r="C15" i="13"/>
  <c r="D15" i="13"/>
  <c r="C16" i="13"/>
  <c r="D16" i="13"/>
  <c r="C17" i="13"/>
  <c r="D17" i="13"/>
  <c r="C18" i="13"/>
  <c r="D18" i="13"/>
  <c r="C19" i="13"/>
  <c r="D19" i="13"/>
  <c r="C21" i="13"/>
  <c r="D21" i="13"/>
  <c r="D14" i="13"/>
  <c r="C14" i="13"/>
  <c r="C7" i="13"/>
  <c r="D7" i="13"/>
  <c r="C8" i="13"/>
  <c r="D8" i="13"/>
  <c r="C9" i="13"/>
  <c r="D9" i="13"/>
  <c r="C10" i="13"/>
  <c r="D10" i="13"/>
  <c r="C6" i="13"/>
  <c r="D27" i="13" l="1"/>
  <c r="E156" i="11" l="1"/>
  <c r="E33" i="9" l="1"/>
  <c r="G33" i="9"/>
  <c r="A2" i="11" l="1"/>
  <c r="A2" i="8"/>
  <c r="D22" i="13" l="1"/>
  <c r="E22" i="13"/>
  <c r="C22" i="13"/>
  <c r="C19" i="8" l="1"/>
  <c r="D19" i="8"/>
  <c r="D28" i="13" l="1"/>
  <c r="E11" i="13"/>
  <c r="C11" i="13"/>
  <c r="E28" i="13"/>
  <c r="C28" i="13"/>
  <c r="C30" i="13" l="1"/>
  <c r="E30" i="13"/>
  <c r="E24" i="13"/>
  <c r="D11" i="13"/>
  <c r="C24" i="13"/>
  <c r="D24" i="13" l="1"/>
  <c r="D30" i="13"/>
  <c r="D45" i="8" l="1"/>
  <c r="D38" i="8"/>
  <c r="D40" i="8" s="1"/>
  <c r="D47" i="8" l="1"/>
  <c r="D53" i="8" s="1"/>
  <c r="C45" i="8"/>
  <c r="E19" i="8" l="1"/>
  <c r="E45" i="8"/>
  <c r="G95" i="11" l="1"/>
  <c r="F95" i="11"/>
  <c r="F168" i="11" l="1"/>
  <c r="G169" i="11" l="1"/>
  <c r="E170" i="11"/>
  <c r="G45" i="9" l="1"/>
  <c r="E45" i="9"/>
  <c r="G23" i="9"/>
  <c r="E23" i="9"/>
  <c r="F61" i="11" l="1"/>
  <c r="G61" i="11"/>
  <c r="F129" i="11" l="1"/>
  <c r="F126" i="11"/>
  <c r="F121" i="11"/>
  <c r="F122" i="11"/>
  <c r="F123" i="11"/>
  <c r="F120" i="11"/>
  <c r="E124" i="11"/>
  <c r="E127" i="11" s="1"/>
  <c r="D124" i="11"/>
  <c r="D127" i="11" s="1"/>
  <c r="E15" i="9" l="1"/>
  <c r="G15" i="9"/>
  <c r="G190" i="11" l="1"/>
  <c r="F190" i="11"/>
  <c r="G73" i="11"/>
  <c r="F73" i="11"/>
  <c r="E28" i="9"/>
  <c r="E35" i="9" s="1"/>
  <c r="G28" i="9"/>
  <c r="G35" i="9" s="1"/>
  <c r="N79" i="8"/>
  <c r="C38" i="8"/>
  <c r="G168" i="11"/>
  <c r="G177" i="11"/>
  <c r="F177" i="11"/>
  <c r="G141" i="11"/>
  <c r="F140" i="11"/>
  <c r="F139" i="11"/>
  <c r="F138" i="11"/>
  <c r="F137" i="11"/>
  <c r="F136" i="11"/>
  <c r="A1" i="11"/>
  <c r="G58" i="9"/>
  <c r="E58" i="9"/>
  <c r="B1" i="9"/>
  <c r="G64" i="9"/>
  <c r="E64" i="9"/>
  <c r="G11" i="9"/>
  <c r="E11" i="9"/>
  <c r="E53" i="8"/>
  <c r="C53" i="8"/>
  <c r="A1" i="8"/>
  <c r="C7" i="8"/>
  <c r="G6" i="9" l="1"/>
  <c r="E66" i="9"/>
  <c r="G66" i="9"/>
  <c r="F65" i="11"/>
  <c r="E38" i="8"/>
  <c r="E40" i="8" s="1"/>
  <c r="E47" i="8" s="1"/>
  <c r="G50" i="9" s="1"/>
  <c r="E48" i="9" s="1"/>
  <c r="F141" i="11"/>
  <c r="G124" i="11"/>
  <c r="G127" i="11" s="1"/>
  <c r="F115" i="11"/>
  <c r="G115" i="11"/>
  <c r="F85" i="11"/>
  <c r="G85" i="11"/>
  <c r="F124" i="11"/>
  <c r="F127" i="11" s="1"/>
  <c r="E6" i="9"/>
  <c r="G17" i="9"/>
  <c r="G38" i="9" s="1"/>
  <c r="E17" i="9"/>
  <c r="E38" i="9" s="1"/>
  <c r="F165" i="11" l="1"/>
  <c r="G52" i="9"/>
  <c r="G69" i="9" s="1"/>
  <c r="E50" i="9"/>
  <c r="E52" i="9" s="1"/>
  <c r="E69" i="9" s="1"/>
  <c r="G65" i="11"/>
  <c r="F57" i="11"/>
  <c r="C40" i="8"/>
  <c r="C47" i="8" s="1"/>
  <c r="G165" i="11" l="1"/>
  <c r="G170" i="11" s="1"/>
  <c r="F170" i="11"/>
  <c r="G57" i="11"/>
  <c r="G77" i="11"/>
  <c r="G90" i="11" s="1"/>
  <c r="G135" i="11"/>
  <c r="G107" i="11"/>
  <c r="G119" i="11" s="1"/>
  <c r="F107" i="11"/>
  <c r="F119" i="11" s="1"/>
  <c r="F135" i="11"/>
  <c r="F174" i="11"/>
  <c r="F77" i="11"/>
  <c r="F90" i="11" s="1"/>
  <c r="F184" i="11" l="1"/>
  <c r="G184" i="11"/>
  <c r="G174" i="11"/>
</calcChain>
</file>

<file path=xl/sharedStrings.xml><?xml version="1.0" encoding="utf-8"?>
<sst xmlns="http://schemas.openxmlformats.org/spreadsheetml/2006/main" count="320" uniqueCount="256">
  <si>
    <t>Årsregnskap</t>
  </si>
  <si>
    <t>Målselv Idrettslag</t>
  </si>
  <si>
    <t>Skihytta</t>
  </si>
  <si>
    <t>Resultatregnskap</t>
  </si>
  <si>
    <t>Regnskap</t>
  </si>
  <si>
    <t>Budsjett</t>
  </si>
  <si>
    <t>DRIFTSINNTEKTER OG DRIFTSKOSTNADER</t>
  </si>
  <si>
    <t>NOTE</t>
  </si>
  <si>
    <t>Driftsinntekter</t>
  </si>
  <si>
    <t>Sponsor- og salgsinntekter</t>
  </si>
  <si>
    <t>Offentlige tilskudd</t>
  </si>
  <si>
    <t>Sponsorinntekt</t>
  </si>
  <si>
    <t>Kiosksalg mm</t>
  </si>
  <si>
    <t>Tilskudd fra hovedlaget og kommunen</t>
  </si>
  <si>
    <t>Andre inntekter</t>
  </si>
  <si>
    <t>Leieinntekter</t>
  </si>
  <si>
    <t>Treningsavgift</t>
  </si>
  <si>
    <t>Sum driftsinntekter</t>
  </si>
  <si>
    <t>Driftskostnader</t>
  </si>
  <si>
    <t>Varekostnad</t>
  </si>
  <si>
    <t>Lønns- og personalkostnader</t>
  </si>
  <si>
    <t>Avskrivninger</t>
  </si>
  <si>
    <t>Andre driftskostnader</t>
  </si>
  <si>
    <t>Kioskvarer</t>
  </si>
  <si>
    <t>Annen leiekostnader</t>
  </si>
  <si>
    <t>Annet driftsmatriell</t>
  </si>
  <si>
    <t>Reprasjon og vedlikehold</t>
  </si>
  <si>
    <t>Drivstoff</t>
  </si>
  <si>
    <t>Forsikring og avgifter</t>
  </si>
  <si>
    <t>Bankgebyr</t>
  </si>
  <si>
    <t>6, 5</t>
  </si>
  <si>
    <t>Sum driftskostnader</t>
  </si>
  <si>
    <t>Driftsresultat</t>
  </si>
  <si>
    <t>Finansposter</t>
  </si>
  <si>
    <t>Finansinntekter</t>
  </si>
  <si>
    <t>Finanskostnader</t>
  </si>
  <si>
    <t>Sum finansposter</t>
  </si>
  <si>
    <t>ÅRSRESULTAT (+ overskudd)</t>
  </si>
  <si>
    <t>Disponering av årets resultat</t>
  </si>
  <si>
    <t>Til (fra ( - )) egenkapital</t>
  </si>
  <si>
    <t>Avsatt til ny scooter</t>
  </si>
  <si>
    <t>Sum disponering</t>
  </si>
  <si>
    <t>Balanse</t>
  </si>
  <si>
    <t>EIENDELER</t>
  </si>
  <si>
    <t>Anleggsmidler</t>
  </si>
  <si>
    <t>Varige driftsmidler</t>
  </si>
  <si>
    <t>Inventar og utstyr</t>
  </si>
  <si>
    <t>Sum varige driftsmidler</t>
  </si>
  <si>
    <t>Finansielle anleggsmidler</t>
  </si>
  <si>
    <t>Investeringer i aksjer og andeler</t>
  </si>
  <si>
    <t>Sum finansielle anleggsmidler</t>
  </si>
  <si>
    <t>Sum anleggsmider</t>
  </si>
  <si>
    <t>Omløpsmidler</t>
  </si>
  <si>
    <t>Varer</t>
  </si>
  <si>
    <t>Varelager</t>
  </si>
  <si>
    <t>Sum varelager</t>
  </si>
  <si>
    <t>Fordringer</t>
  </si>
  <si>
    <t>Kundefordringer</t>
  </si>
  <si>
    <t>Andre kortsiktige fordringer</t>
  </si>
  <si>
    <t>Sum fordringer</t>
  </si>
  <si>
    <t>Bankinnskudd</t>
  </si>
  <si>
    <t>Bankinnskudd - sparekonto</t>
  </si>
  <si>
    <t>Kontanter</t>
  </si>
  <si>
    <t>Bankinnskudd, kontanter o.l.</t>
  </si>
  <si>
    <t xml:space="preserve"> </t>
  </si>
  <si>
    <t>Sum omløpsmidler</t>
  </si>
  <si>
    <t>SUM EIENDELER</t>
  </si>
  <si>
    <t>EGENKAPITAL OG GJELD</t>
  </si>
  <si>
    <t>Egenkapital med selvpålagte restriksjoner</t>
  </si>
  <si>
    <t>Avsatt til vedlikehold klubbhus</t>
  </si>
  <si>
    <t>*formål*</t>
  </si>
  <si>
    <t>Sum egenkapital med selvpålagte restriksjoner</t>
  </si>
  <si>
    <t>Annen egenkapital</t>
  </si>
  <si>
    <t>Egenkapital</t>
  </si>
  <si>
    <t>Årsresultat (+ overskudd)</t>
  </si>
  <si>
    <t>Sum annen egenkapital</t>
  </si>
  <si>
    <t>Sum egenkapital</t>
  </si>
  <si>
    <t>Gjeld</t>
  </si>
  <si>
    <t>Annen langsiktig gjeld</t>
  </si>
  <si>
    <t>Lån</t>
  </si>
  <si>
    <t>Avsetninger fond</t>
  </si>
  <si>
    <t>Sum langsiktig gjeld</t>
  </si>
  <si>
    <t>Kortsiktig gjeld</t>
  </si>
  <si>
    <t>Leverandørgjeld</t>
  </si>
  <si>
    <t>Skatt og offentlige avgifter</t>
  </si>
  <si>
    <t>Annen kortsiktig gjeld</t>
  </si>
  <si>
    <t>Sum kortsiktig gjeld</t>
  </si>
  <si>
    <t>Sum gjeld</t>
  </si>
  <si>
    <t>SUM EGENKAPITAL OG GJELD</t>
  </si>
  <si>
    <t>Frank Ivar Falsen</t>
  </si>
  <si>
    <t>Leder</t>
  </si>
  <si>
    <t>Nestleder</t>
  </si>
  <si>
    <t>Kasserer</t>
  </si>
  <si>
    <t>Elisabeth Holmsæter</t>
  </si>
  <si>
    <t>Stein Tore Larsen</t>
  </si>
  <si>
    <t>Sekretær</t>
  </si>
  <si>
    <t>Medlem</t>
  </si>
  <si>
    <t>Noter til regnskapet</t>
  </si>
  <si>
    <t>Note 1</t>
  </si>
  <si>
    <t>Regnskapsprinsipper</t>
  </si>
  <si>
    <t xml:space="preserve">Årsregnskapet er satt opp i samsvar med Regnskaps- og revisjonsbestemmelsene for små </t>
  </si>
  <si>
    <t>organisasjonsledd tilknyttet NIF.</t>
  </si>
  <si>
    <t>Hovedregel for vurdering og klassifisering av eiendeler og gjeld</t>
  </si>
  <si>
    <t>Regnskapet er ført etter regnskapsprinsippet. Dette innebærer at inntekter er registrert i den periode de er</t>
  </si>
  <si>
    <t>inntjent og utgifter er registrert i den periode de er påløpt.</t>
  </si>
  <si>
    <t xml:space="preserve">Eiendeler bestemt til varig eie eller bruk, er klassifisert som anleggsmidler. Andre eiendeler er klassifisert </t>
  </si>
  <si>
    <t xml:space="preserve">som omløpsmidler. Fordringer som skal tilbakebetales innen et år er klassifisert som omløpsmidler. </t>
  </si>
  <si>
    <t>Ved klassfisering av kortsiktig og langsiktig gjeld er tilvsvarende kriterier lagt til grunn.</t>
  </si>
  <si>
    <t xml:space="preserve">Anleggsmidler er vurdert til anksaffelseskost, men ikke til høyere verdi enn gjelden knyttet til anleggsmidlet. </t>
  </si>
  <si>
    <t>Dersom virkelig verdi av anleggsmidler er lavere enn balanseført verdi og verdifallet forventes ikke å være</t>
  </si>
  <si>
    <t>forbigående, er det foretatt nedskrivning til virkelig verdi.</t>
  </si>
  <si>
    <t>Anleggsmidler med begrenset økonomisk levetid avskrives lineært over den økonomiske levetiden men</t>
  </si>
  <si>
    <t>minst med et årlig beløp som tilsvarer nedbetalingen av langsiktig gjeld tilknyttet anlegget.</t>
  </si>
  <si>
    <t>Omløpsmidler er vurdert til laveste av anskaffelseskost og fremtidig salgsverdi fratrykket salgskostnader.</t>
  </si>
  <si>
    <t>Annen langsiktig gjeld og kortsiktig gjeld er vurdert til pålydende beløp.</t>
  </si>
  <si>
    <t>Eiendeler og gjeld i utenlandsk valuta</t>
  </si>
  <si>
    <t>Pengeposter i utenlandsk valuta er i balansen omregnet til balansedagens kurs.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</si>
  <si>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</si>
  <si>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</si>
  <si>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>Bankinnskudd, kontanter o.l. inkluderer kontanter, bankinnskudd og andre betalingsmidler med forfallsdato</t>
  </si>
  <si>
    <t>som er kortere enn tre måneder fra anskaffelse.</t>
  </si>
  <si>
    <t>Endring av sammenligningstall</t>
  </si>
  <si>
    <t xml:space="preserve">(Det skal opplyses om sammenligningstall er omarbeidet. Dersom tallene er omarbeidet, skal </t>
  </si>
  <si>
    <r>
      <t xml:space="preserve">omarbeidingen forklares.) </t>
    </r>
    <r>
      <rPr>
        <b/>
        <i/>
        <sz val="10"/>
        <color rgb="FFFF0000"/>
        <rFont val="Calibri"/>
        <family val="2"/>
        <scheme val="minor"/>
      </rPr>
      <t xml:space="preserve">Punktet fjernes om sammenligningstall </t>
    </r>
    <r>
      <rPr>
        <b/>
        <i/>
        <u/>
        <sz val="10"/>
        <color rgb="FFFF0000"/>
        <rFont val="Calibri"/>
        <family val="2"/>
        <scheme val="minor"/>
      </rPr>
      <t>ikke</t>
    </r>
    <r>
      <rPr>
        <b/>
        <i/>
        <sz val="10"/>
        <color rgb="FFFF0000"/>
        <rFont val="Calibri"/>
        <family val="2"/>
        <scheme val="minor"/>
      </rPr>
      <t xml:space="preserve"> er omarbeidet.</t>
    </r>
  </si>
  <si>
    <t>Korrigeringer og omklassifiseringer</t>
  </si>
  <si>
    <t>(Det skal opplyses om det er gjort korringeringer av fil i tidlegere årsregnskap samt klassifiseringer.)</t>
  </si>
  <si>
    <t>Punktet fjernes hvis det ikke er gjort korrigeringer eller omklassifiseringer.</t>
  </si>
  <si>
    <t>Inntektsføringsprinsipper</t>
  </si>
  <si>
    <t>Driftsinntekter og offentlige tilskudd inntektsføres når de er opptjent.</t>
  </si>
  <si>
    <t>Sponsorinntekter inntektsføres over avtaleperioden.</t>
  </si>
  <si>
    <t xml:space="preserve">Barteravtaler inntektsføres på grunnlag av de mottatte verdier i den perioden verdien mottas. Motsvarende </t>
  </si>
  <si>
    <t>kostnader blir kostnadsført i samme periode.</t>
  </si>
  <si>
    <t>Periodiseringsregler</t>
  </si>
  <si>
    <t>Utgifter kostnadsføres i samme periode som tilhørende inntekt</t>
  </si>
  <si>
    <t xml:space="preserve">For prosjekter som har øremerkede midler der aktiviteten ikke er fullført ved periodens utløp, foretas det </t>
  </si>
  <si>
    <t>inntektsavsetninger.</t>
  </si>
  <si>
    <t>Note 2</t>
  </si>
  <si>
    <t>Salgs- og sponsorinntekter</t>
  </si>
  <si>
    <t>ikke 2015</t>
  </si>
  <si>
    <t>Regnskapsposten består av:</t>
  </si>
  <si>
    <t>Salgsinntekter</t>
  </si>
  <si>
    <t>Sponsorinntekter</t>
  </si>
  <si>
    <t>Barteravtaler</t>
  </si>
  <si>
    <t>Sum</t>
  </si>
  <si>
    <t>Note 3</t>
  </si>
  <si>
    <t>Tilskudd fra xxx kommune</t>
  </si>
  <si>
    <t>Tilskudd fra xxx fylke</t>
  </si>
  <si>
    <t>Lokale aktivitetsmidler</t>
  </si>
  <si>
    <t>Grasrotandel</t>
  </si>
  <si>
    <t>xxx</t>
  </si>
  <si>
    <t>Andre tilskudd</t>
  </si>
  <si>
    <t>Note 4</t>
  </si>
  <si>
    <t>Medlemskontingenter</t>
  </si>
  <si>
    <t>Treningsavgifter</t>
  </si>
  <si>
    <t>Dugnadsinntekter</t>
  </si>
  <si>
    <t>Egenandeler</t>
  </si>
  <si>
    <t>Momskompensasjon</t>
  </si>
  <si>
    <t>Note 5</t>
  </si>
  <si>
    <r>
      <t>Lønns- og personalkostnader</t>
    </r>
    <r>
      <rPr>
        <b/>
        <sz val="11"/>
        <color rgb="FFFF0000"/>
        <rFont val="Calibri"/>
        <family val="2"/>
        <scheme val="minor"/>
      </rPr>
      <t xml:space="preserve"> </t>
    </r>
  </si>
  <si>
    <t>Denne posten vedrører lønn, arbeidsgiveravgift og andre personalkostnader samlet for administrasjon,</t>
  </si>
  <si>
    <t>trenere, støtteapparat og andre.</t>
  </si>
  <si>
    <t>Lønn og honorarer</t>
  </si>
  <si>
    <t>Arbeidsgiveravgift</t>
  </si>
  <si>
    <t>Pensjonskostnader</t>
  </si>
  <si>
    <t>Andre lønnskostnader</t>
  </si>
  <si>
    <r>
      <t xml:space="preserve">Antall årsverk </t>
    </r>
    <r>
      <rPr>
        <sz val="10"/>
        <color rgb="FFFF0000"/>
        <rFont val="Calibri"/>
        <family val="2"/>
        <scheme val="minor"/>
      </rPr>
      <t>(fjernes hvis ingen faste ansatte)</t>
    </r>
  </si>
  <si>
    <t>Honorar og annen godtgjørelse til ledende personer</t>
  </si>
  <si>
    <t>Honorarer</t>
  </si>
  <si>
    <t>Annen godt.</t>
  </si>
  <si>
    <t>Styreleder</t>
  </si>
  <si>
    <t>Styremedlemmer</t>
  </si>
  <si>
    <r>
      <t xml:space="preserve">Daglig leder </t>
    </r>
    <r>
      <rPr>
        <i/>
        <sz val="10"/>
        <color rgb="FFFF0000"/>
        <rFont val="Calibri"/>
        <family val="2"/>
        <scheme val="minor"/>
      </rPr>
      <t>(hvis det er en daglig leder)</t>
    </r>
  </si>
  <si>
    <t>*spesifiseres* (hvis aktuelt)</t>
  </si>
  <si>
    <t>Note 6</t>
  </si>
  <si>
    <t>Kontor- og administrasjonskostnader</t>
  </si>
  <si>
    <t>IT-kostnader</t>
  </si>
  <si>
    <t>Idrettsutstyr, medisinskutstyr og drakter</t>
  </si>
  <si>
    <t>Idrettsfaglig bistand, fysioterapi og lege</t>
  </si>
  <si>
    <t xml:space="preserve">Reise- og oppholdskostnader </t>
  </si>
  <si>
    <t>Serie- og turneringskostnader</t>
  </si>
  <si>
    <t>Andre kostnader</t>
  </si>
  <si>
    <t>Note 7</t>
  </si>
  <si>
    <t>Balanseposten består av:</t>
  </si>
  <si>
    <t>Klubbhus</t>
  </si>
  <si>
    <t>Annet utstyr</t>
  </si>
  <si>
    <t>Anskaffelseskost 01.01</t>
  </si>
  <si>
    <t>Tilgang</t>
  </si>
  <si>
    <t>Avgang</t>
  </si>
  <si>
    <t>Tap avgang driftsmiddel</t>
  </si>
  <si>
    <t>Anskaffelseskost 31.12</t>
  </si>
  <si>
    <t>Akk. Avskrivninger pr 31.12</t>
  </si>
  <si>
    <t>Bokført verdi pr 31.12</t>
  </si>
  <si>
    <t>Årets avskrivninger</t>
  </si>
  <si>
    <t>Økonomisk levetid</t>
  </si>
  <si>
    <t>20 år</t>
  </si>
  <si>
    <t>10 år</t>
  </si>
  <si>
    <t>Avskrivningsplan</t>
  </si>
  <si>
    <t>Lineær</t>
  </si>
  <si>
    <t>Note 8</t>
  </si>
  <si>
    <t>Antall</t>
  </si>
  <si>
    <t>Ansk. kost</t>
  </si>
  <si>
    <t>T-shirt</t>
  </si>
  <si>
    <t>Caps</t>
  </si>
  <si>
    <t>NIHF Regelbok</t>
  </si>
  <si>
    <t>Pins</t>
  </si>
  <si>
    <t>Matchprotokoller (25 stk)</t>
  </si>
  <si>
    <t>Note 9</t>
  </si>
  <si>
    <t>Debitormassen er oppført til pålydende med fradrag for usikre fordringer på kr. 10.000.</t>
  </si>
  <si>
    <t>Tilskudd fra NIF og hovedlaget</t>
  </si>
  <si>
    <t>som fordeler seg slik</t>
  </si>
  <si>
    <t>Gruppe</t>
  </si>
  <si>
    <t>Beløp</t>
  </si>
  <si>
    <t>løypekjøring - Hovedlaget</t>
  </si>
  <si>
    <t>Totalt</t>
  </si>
  <si>
    <t>Note 11</t>
  </si>
  <si>
    <t>Av likvide midler på kr 369.218 utgjør bundne skattetrekksmidler kr 20.000.</t>
  </si>
  <si>
    <t>Bundet</t>
  </si>
  <si>
    <t>Annen</t>
  </si>
  <si>
    <t>egenkapital</t>
  </si>
  <si>
    <t>Egenkapital pr 01.01</t>
  </si>
  <si>
    <t>Årets endring i egenkapital:</t>
  </si>
  <si>
    <t>Årets resultat til annen egenkapital</t>
  </si>
  <si>
    <t xml:space="preserve">Til avsetning </t>
  </si>
  <si>
    <t>Egenkapital pr. 31.12</t>
  </si>
  <si>
    <t>Note 13</t>
  </si>
  <si>
    <t>Bokført gjeld:</t>
  </si>
  <si>
    <t>Pantelån DnBNOR ASA *</t>
  </si>
  <si>
    <t>Øvrig langsiktig gjeld **</t>
  </si>
  <si>
    <t xml:space="preserve">* De årlige avdragene er kr. 100.000. Lånet vil være nedbetalt i 2020. </t>
  </si>
  <si>
    <t xml:space="preserve">** </t>
  </si>
  <si>
    <t>Note 14</t>
  </si>
  <si>
    <t>Periodiserte tilskudd</t>
  </si>
  <si>
    <t>Andre periodiseringer</t>
  </si>
  <si>
    <t>Påløpte feriepenger</t>
  </si>
  <si>
    <t>Mottatte ikke opptjente inntekter</t>
  </si>
  <si>
    <t>Øvrige påløpte kostnader</t>
  </si>
  <si>
    <t>Konto</t>
  </si>
  <si>
    <t>Kontotekst</t>
  </si>
  <si>
    <t>Turneringinntekter onsdagsrenn</t>
  </si>
  <si>
    <t>Finanskostnader og -inntekter</t>
  </si>
  <si>
    <t>Renteinntekter</t>
  </si>
  <si>
    <t>Sum finanskostnader og -inntekter</t>
  </si>
  <si>
    <t>Årsresultat</t>
  </si>
  <si>
    <t>Kommunale avgifte</t>
  </si>
  <si>
    <t>Trude Aadde</t>
  </si>
  <si>
    <t>Budsjett 2024</t>
  </si>
  <si>
    <t>Sylvi Fjellheim</t>
  </si>
  <si>
    <t>Utstyr (groomer)</t>
  </si>
  <si>
    <t>inventar</t>
  </si>
  <si>
    <t>Budsjett 2025</t>
  </si>
  <si>
    <t>Budsjett 20225</t>
  </si>
  <si>
    <t>Regnskap 2024</t>
  </si>
  <si>
    <t>Utstyr</t>
  </si>
  <si>
    <t>Bardufoss, 31.12.2024</t>
  </si>
  <si>
    <t xml:space="preserve">Det er i 2024 overført til gruppene kr tilknyttet, grassrotandel, momskompensasjon, </t>
  </si>
  <si>
    <t>Grassrotandel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</si>
</sst>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_);[Red]\(#,##0\);\-___)"/>
  </numFmts>
  <fonts count="41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color theme="1"/>
      <name val="Times New Roman"/>
      <family val="1"/>
    </font>
    <font>
      <b/>
      <sz val="1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0" fillId="0" borderId="0">
      <alignment horizontal="centerContinuous"/>
    </xf>
    <xf numFmtId="0" fontId="12" fillId="0" borderId="0"/>
    <xf numFmtId="0" fontId="12" fillId="0" borderId="0"/>
    <xf numFmtId="14" fontId="13" fillId="0" borderId="0"/>
    <xf numFmtId="1" fontId="13" fillId="0" borderId="0"/>
    <xf numFmtId="40" fontId="13" fillId="0" borderId="0"/>
    <xf numFmtId="0" fontId="7" fillId="0" borderId="0"/>
    <xf numFmtId="37" fontId="11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6" applyNumberFormat="0" applyFill="0" applyAlignment="0" applyProtection="0"/>
  </cellStyleXfs>
  <cellXfs count="223">
    <xf numFmtId="0" fontId="0" fillId="0" borderId="0" xfId="0"/>
    <xf numFmtId="0" fontId="14" fillId="0" borderId="0" xfId="0" applyFont="1"/>
    <xf numFmtId="0" fontId="17" fillId="0" borderId="0" xfId="2" applyFont="1" applyAlignment="1">
      <alignment horizontal="centerContinuous"/>
    </xf>
    <xf numFmtId="0" fontId="17" fillId="0" borderId="0" xfId="2" applyFont="1"/>
    <xf numFmtId="3" fontId="17" fillId="0" borderId="0" xfId="2" applyNumberFormat="1" applyFont="1"/>
    <xf numFmtId="0" fontId="17" fillId="0" borderId="0" xfId="2" applyFont="1" applyAlignment="1">
      <alignment horizontal="center"/>
    </xf>
    <xf numFmtId="3" fontId="17" fillId="0" borderId="0" xfId="2" applyNumberFormat="1" applyFont="1" applyAlignment="1">
      <alignment horizontal="centerContinuous"/>
    </xf>
    <xf numFmtId="0" fontId="20" fillId="0" borderId="0" xfId="5" applyFont="1"/>
    <xf numFmtId="0" fontId="20" fillId="0" borderId="0" xfId="5" applyFont="1" applyAlignment="1">
      <alignment horizontal="center"/>
    </xf>
    <xf numFmtId="1" fontId="20" fillId="0" borderId="0" xfId="2" quotePrefix="1" applyNumberFormat="1" applyFont="1" applyAlignment="1">
      <alignment horizontal="center"/>
    </xf>
    <xf numFmtId="0" fontId="20" fillId="0" borderId="0" xfId="2" applyFont="1"/>
    <xf numFmtId="0" fontId="20" fillId="0" borderId="3" xfId="6" applyFont="1" applyBorder="1"/>
    <xf numFmtId="0" fontId="20" fillId="0" borderId="0" xfId="6" applyFont="1" applyAlignment="1">
      <alignment horizontal="center"/>
    </xf>
    <xf numFmtId="3" fontId="20" fillId="0" borderId="3" xfId="2" applyNumberFormat="1" applyFont="1" applyBorder="1"/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20" fillId="0" borderId="0" xfId="6" applyFont="1"/>
    <xf numFmtId="0" fontId="17" fillId="0" borderId="0" xfId="5" applyFont="1"/>
    <xf numFmtId="0" fontId="17" fillId="0" borderId="0" xfId="5" applyFont="1" applyAlignment="1">
      <alignment horizontal="center"/>
    </xf>
    <xf numFmtId="3" fontId="20" fillId="0" borderId="2" xfId="2" applyNumberFormat="1" applyFont="1" applyBorder="1"/>
    <xf numFmtId="0" fontId="20" fillId="0" borderId="3" xfId="6" applyFont="1" applyBorder="1" applyAlignment="1">
      <alignment horizontal="center"/>
    </xf>
    <xf numFmtId="3" fontId="17" fillId="0" borderId="3" xfId="2" applyNumberFormat="1" applyFont="1" applyBorder="1"/>
    <xf numFmtId="0" fontId="20" fillId="0" borderId="4" xfId="6" applyFont="1" applyBorder="1"/>
    <xf numFmtId="0" fontId="20" fillId="0" borderId="4" xfId="6" applyFont="1" applyBorder="1" applyAlignment="1">
      <alignment horizontal="center"/>
    </xf>
    <xf numFmtId="0" fontId="20" fillId="0" borderId="2" xfId="2" applyFont="1" applyBorder="1"/>
    <xf numFmtId="0" fontId="20" fillId="0" borderId="2" xfId="2" applyFont="1" applyBorder="1" applyAlignment="1">
      <alignment horizontal="center"/>
    </xf>
    <xf numFmtId="0" fontId="20" fillId="0" borderId="2" xfId="6" applyFont="1" applyBorder="1"/>
    <xf numFmtId="0" fontId="20" fillId="0" borderId="2" xfId="6" applyFont="1" applyBorder="1" applyAlignment="1">
      <alignment horizontal="center"/>
    </xf>
    <xf numFmtId="37" fontId="16" fillId="0" borderId="0" xfId="11" applyFont="1" applyAlignment="1">
      <alignment horizontal="left"/>
    </xf>
    <xf numFmtId="37" fontId="16" fillId="0" borderId="0" xfId="11" applyFont="1">
      <alignment horizontal="centerContinuous"/>
    </xf>
    <xf numFmtId="0" fontId="22" fillId="0" borderId="0" xfId="2" applyFont="1"/>
    <xf numFmtId="0" fontId="17" fillId="0" borderId="0" xfId="0" applyFont="1"/>
    <xf numFmtId="0" fontId="20" fillId="0" borderId="0" xfId="0" applyFont="1"/>
    <xf numFmtId="0" fontId="17" fillId="0" borderId="1" xfId="2" applyFont="1" applyBorder="1"/>
    <xf numFmtId="1" fontId="20" fillId="0" borderId="1" xfId="2" applyNumberFormat="1" applyFont="1" applyBorder="1" applyAlignment="1">
      <alignment horizontal="center"/>
    </xf>
    <xf numFmtId="0" fontId="20" fillId="0" borderId="3" xfId="2" applyFont="1" applyBorder="1"/>
    <xf numFmtId="0" fontId="17" fillId="0" borderId="3" xfId="2" applyFont="1" applyBorder="1"/>
    <xf numFmtId="3" fontId="20" fillId="0" borderId="0" xfId="2" applyNumberFormat="1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3" fontId="20" fillId="0" borderId="3" xfId="0" applyNumberFormat="1" applyFont="1" applyBorder="1"/>
    <xf numFmtId="38" fontId="17" fillId="0" borderId="0" xfId="2" applyNumberFormat="1" applyFont="1"/>
    <xf numFmtId="38" fontId="20" fillId="0" borderId="0" xfId="2" applyNumberFormat="1" applyFont="1" applyAlignment="1">
      <alignment horizontal="right"/>
    </xf>
    <xf numFmtId="38" fontId="22" fillId="0" borderId="0" xfId="2" applyNumberFormat="1" applyFont="1"/>
    <xf numFmtId="3" fontId="20" fillId="0" borderId="1" xfId="13" applyNumberFormat="1" applyFont="1" applyBorder="1"/>
    <xf numFmtId="3" fontId="20" fillId="0" borderId="1" xfId="13" applyNumberFormat="1" applyFont="1" applyBorder="1" applyAlignment="1">
      <alignment horizontal="center"/>
    </xf>
    <xf numFmtId="3" fontId="20" fillId="0" borderId="1" xfId="13" applyNumberFormat="1" applyFont="1" applyBorder="1" applyAlignment="1">
      <alignment horizontal="center" wrapText="1"/>
    </xf>
    <xf numFmtId="0" fontId="20" fillId="0" borderId="1" xfId="2" applyFont="1" applyBorder="1" applyAlignment="1">
      <alignment horizontal="right"/>
    </xf>
    <xf numFmtId="3" fontId="17" fillId="0" borderId="0" xfId="13" applyNumberFormat="1" applyFont="1"/>
    <xf numFmtId="38" fontId="17" fillId="0" borderId="0" xfId="13" applyNumberFormat="1" applyFont="1"/>
    <xf numFmtId="38" fontId="17" fillId="0" borderId="1" xfId="13" applyNumberFormat="1" applyFont="1" applyBorder="1"/>
    <xf numFmtId="3" fontId="17" fillId="0" borderId="1" xfId="13" applyNumberFormat="1" applyFont="1" applyBorder="1"/>
    <xf numFmtId="3" fontId="17" fillId="0" borderId="1" xfId="2" applyNumberFormat="1" applyFont="1" applyBorder="1"/>
    <xf numFmtId="38" fontId="20" fillId="0" borderId="0" xfId="13" applyNumberFormat="1" applyFont="1"/>
    <xf numFmtId="3" fontId="20" fillId="0" borderId="0" xfId="13" applyNumberFormat="1" applyFont="1"/>
    <xf numFmtId="3" fontId="20" fillId="0" borderId="0" xfId="13" applyNumberFormat="1" applyFont="1" applyAlignment="1">
      <alignment horizontal="right"/>
    </xf>
    <xf numFmtId="3" fontId="17" fillId="0" borderId="1" xfId="13" applyNumberFormat="1" applyFont="1" applyBorder="1" applyAlignment="1">
      <alignment horizontal="right"/>
    </xf>
    <xf numFmtId="3" fontId="17" fillId="0" borderId="0" xfId="13" applyNumberFormat="1" applyFont="1" applyAlignment="1">
      <alignment horizontal="right"/>
    </xf>
    <xf numFmtId="3" fontId="17" fillId="0" borderId="0" xfId="1" applyNumberFormat="1" applyFont="1"/>
    <xf numFmtId="3" fontId="17" fillId="0" borderId="1" xfId="1" applyNumberFormat="1" applyFont="1" applyBorder="1"/>
    <xf numFmtId="3" fontId="17" fillId="0" borderId="1" xfId="0" applyNumberFormat="1" applyFont="1" applyBorder="1"/>
    <xf numFmtId="0" fontId="17" fillId="0" borderId="3" xfId="0" applyFont="1" applyBorder="1"/>
    <xf numFmtId="3" fontId="20" fillId="0" borderId="3" xfId="1" applyNumberFormat="1" applyFont="1" applyBorder="1"/>
    <xf numFmtId="164" fontId="17" fillId="0" borderId="0" xfId="1" applyNumberFormat="1" applyFont="1"/>
    <xf numFmtId="43" fontId="17" fillId="0" borderId="0" xfId="0" applyNumberFormat="1" applyFont="1"/>
    <xf numFmtId="38" fontId="20" fillId="0" borderId="0" xfId="2" applyNumberFormat="1" applyFont="1"/>
    <xf numFmtId="0" fontId="20" fillId="0" borderId="1" xfId="0" applyFont="1" applyBorder="1" applyAlignment="1">
      <alignment horizontal="center" wrapText="1"/>
    </xf>
    <xf numFmtId="3" fontId="17" fillId="0" borderId="0" xfId="0" applyNumberFormat="1" applyFont="1" applyAlignment="1">
      <alignment horizontal="center"/>
    </xf>
    <xf numFmtId="38" fontId="20" fillId="0" borderId="0" xfId="15" applyNumberFormat="1" applyFont="1"/>
    <xf numFmtId="3" fontId="17" fillId="0" borderId="0" xfId="15" applyNumberFormat="1" applyFont="1"/>
    <xf numFmtId="3" fontId="17" fillId="0" borderId="0" xfId="15" applyNumberFormat="1" applyFont="1" applyAlignment="1">
      <alignment horizontal="right"/>
    </xf>
    <xf numFmtId="38" fontId="17" fillId="0" borderId="0" xfId="15" applyNumberFormat="1" applyFont="1"/>
    <xf numFmtId="38" fontId="20" fillId="0" borderId="3" xfId="15" applyNumberFormat="1" applyFont="1" applyBorder="1"/>
    <xf numFmtId="3" fontId="20" fillId="0" borderId="3" xfId="15" applyNumberFormat="1" applyFont="1" applyBorder="1"/>
    <xf numFmtId="3" fontId="20" fillId="0" borderId="0" xfId="13" quotePrefix="1" applyNumberFormat="1" applyFont="1" applyAlignment="1">
      <alignment horizontal="right"/>
    </xf>
    <xf numFmtId="9" fontId="20" fillId="0" borderId="0" xfId="14" applyFont="1"/>
    <xf numFmtId="3" fontId="22" fillId="0" borderId="0" xfId="15" applyNumberFormat="1" applyFont="1"/>
    <xf numFmtId="3" fontId="20" fillId="0" borderId="0" xfId="15" applyNumberFormat="1" applyFont="1" applyAlignment="1">
      <alignment horizontal="right"/>
    </xf>
    <xf numFmtId="3" fontId="20" fillId="0" borderId="0" xfId="15" applyNumberFormat="1" applyFont="1" applyAlignment="1">
      <alignment horizontal="center"/>
    </xf>
    <xf numFmtId="3" fontId="20" fillId="0" borderId="0" xfId="15" applyNumberFormat="1" applyFont="1"/>
    <xf numFmtId="38" fontId="20" fillId="0" borderId="0" xfId="15" applyNumberFormat="1" applyFont="1" applyAlignment="1">
      <alignment horizontal="right"/>
    </xf>
    <xf numFmtId="38" fontId="20" fillId="0" borderId="0" xfId="15" applyNumberFormat="1" applyFont="1" applyAlignment="1">
      <alignment horizontal="center"/>
    </xf>
    <xf numFmtId="38" fontId="23" fillId="0" borderId="0" xfId="15" applyNumberFormat="1" applyFont="1"/>
    <xf numFmtId="3" fontId="24" fillId="0" borderId="0" xfId="15" applyNumberFormat="1" applyFont="1"/>
    <xf numFmtId="3" fontId="26" fillId="0" borderId="0" xfId="16" applyNumberFormat="1" applyFont="1"/>
    <xf numFmtId="38" fontId="20" fillId="0" borderId="0" xfId="16" applyNumberFormat="1" applyFont="1"/>
    <xf numFmtId="38" fontId="17" fillId="0" borderId="0" xfId="16" applyNumberFormat="1" applyFont="1"/>
    <xf numFmtId="3" fontId="22" fillId="0" borderId="0" xfId="16" applyNumberFormat="1" applyFont="1" applyAlignment="1">
      <alignment horizontal="left"/>
    </xf>
    <xf numFmtId="3" fontId="25" fillId="0" borderId="0" xfId="16" applyNumberFormat="1" applyFont="1"/>
    <xf numFmtId="3" fontId="17" fillId="0" borderId="0" xfId="17" applyNumberFormat="1" applyFont="1"/>
    <xf numFmtId="165" fontId="20" fillId="0" borderId="0" xfId="16" applyNumberFormat="1" applyFont="1"/>
    <xf numFmtId="166" fontId="20" fillId="0" borderId="0" xfId="2" applyNumberFormat="1" applyFont="1" applyAlignment="1">
      <alignment horizontal="right"/>
    </xf>
    <xf numFmtId="165" fontId="17" fillId="0" borderId="0" xfId="16" applyNumberFormat="1" applyFont="1"/>
    <xf numFmtId="3" fontId="20" fillId="0" borderId="0" xfId="18" applyNumberFormat="1" applyFont="1"/>
    <xf numFmtId="3" fontId="20" fillId="0" borderId="0" xfId="18" applyNumberFormat="1" applyFont="1" applyAlignment="1">
      <alignment wrapText="1"/>
    </xf>
    <xf numFmtId="0" fontId="17" fillId="2" borderId="0" xfId="2" applyFont="1" applyFill="1"/>
    <xf numFmtId="0" fontId="17" fillId="0" borderId="0" xfId="2" applyFont="1" applyAlignment="1">
      <alignment horizontal="right"/>
    </xf>
    <xf numFmtId="0" fontId="17" fillId="3" borderId="0" xfId="2" applyFont="1" applyFill="1"/>
    <xf numFmtId="3" fontId="17" fillId="0" borderId="0" xfId="18" applyNumberFormat="1" applyFont="1"/>
    <xf numFmtId="38" fontId="17" fillId="0" borderId="0" xfId="18" applyNumberFormat="1" applyFont="1"/>
    <xf numFmtId="38" fontId="17" fillId="0" borderId="0" xfId="17" applyNumberFormat="1" applyFont="1"/>
    <xf numFmtId="9" fontId="17" fillId="0" borderId="0" xfId="17" applyNumberFormat="1" applyFont="1"/>
    <xf numFmtId="37" fontId="17" fillId="0" borderId="0" xfId="14" applyNumberFormat="1" applyFont="1"/>
    <xf numFmtId="37" fontId="17" fillId="0" borderId="0" xfId="17" applyNumberFormat="1" applyFont="1"/>
    <xf numFmtId="38" fontId="27" fillId="0" borderId="0" xfId="18" applyNumberFormat="1" applyFont="1" applyAlignment="1">
      <alignment horizontal="left"/>
    </xf>
    <xf numFmtId="3" fontId="22" fillId="0" borderId="0" xfId="16" applyNumberFormat="1" applyFont="1"/>
    <xf numFmtId="0" fontId="17" fillId="0" borderId="0" xfId="2" quotePrefix="1" applyFont="1"/>
    <xf numFmtId="0" fontId="17" fillId="0" borderId="0" xfId="2" applyFont="1" applyAlignment="1">
      <alignment horizontal="left"/>
    </xf>
    <xf numFmtId="0" fontId="17" fillId="0" borderId="3" xfId="0" applyFont="1" applyBorder="1" applyAlignment="1">
      <alignment horizontal="center"/>
    </xf>
    <xf numFmtId="3" fontId="20" fillId="0" borderId="0" xfId="1" applyNumberFormat="1" applyFont="1"/>
    <xf numFmtId="37" fontId="16" fillId="0" borderId="0" xfId="3" applyFont="1">
      <alignment horizontal="centerContinuous"/>
    </xf>
    <xf numFmtId="3" fontId="18" fillId="0" borderId="0" xfId="0" applyNumberFormat="1" applyFont="1" applyAlignment="1">
      <alignment horizontal="centerContinuous"/>
    </xf>
    <xf numFmtId="0" fontId="29" fillId="0" borderId="0" xfId="0" applyFont="1"/>
    <xf numFmtId="3" fontId="29" fillId="0" borderId="0" xfId="0" applyNumberFormat="1" applyFont="1"/>
    <xf numFmtId="0" fontId="29" fillId="0" borderId="0" xfId="0" applyFont="1" applyAlignment="1">
      <alignment horizontal="center"/>
    </xf>
    <xf numFmtId="37" fontId="16" fillId="0" borderId="0" xfId="4" applyFo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5" applyFont="1" applyAlignment="1">
      <alignment horizontal="center"/>
    </xf>
    <xf numFmtId="0" fontId="19" fillId="0" borderId="0" xfId="5" applyFont="1"/>
    <xf numFmtId="1" fontId="19" fillId="0" borderId="0" xfId="0" quotePrefix="1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8" fillId="0" borderId="0" xfId="0" applyFont="1"/>
    <xf numFmtId="3" fontId="18" fillId="0" borderId="0" xfId="0" applyNumberFormat="1" applyFont="1"/>
    <xf numFmtId="1" fontId="20" fillId="0" borderId="0" xfId="0" quotePrefix="1" applyNumberFormat="1" applyFont="1" applyAlignment="1">
      <alignment horizontal="right"/>
    </xf>
    <xf numFmtId="3" fontId="29" fillId="0" borderId="0" xfId="0" applyNumberFormat="1" applyFont="1" applyAlignment="1">
      <alignment horizontal="center"/>
    </xf>
    <xf numFmtId="0" fontId="29" fillId="0" borderId="3" xfId="0" applyFont="1" applyBorder="1" applyAlignment="1">
      <alignment horizontal="center"/>
    </xf>
    <xf numFmtId="3" fontId="17" fillId="0" borderId="3" xfId="0" applyNumberFormat="1" applyFont="1" applyBorder="1"/>
    <xf numFmtId="0" fontId="29" fillId="0" borderId="4" xfId="0" applyFont="1" applyBorder="1" applyAlignment="1">
      <alignment horizontal="center"/>
    </xf>
    <xf numFmtId="3" fontId="20" fillId="0" borderId="4" xfId="0" applyNumberFormat="1" applyFont="1" applyBorder="1"/>
    <xf numFmtId="3" fontId="17" fillId="0" borderId="4" xfId="0" applyNumberFormat="1" applyFont="1" applyBorder="1"/>
    <xf numFmtId="3" fontId="20" fillId="0" borderId="0" xfId="0" applyNumberFormat="1" applyFont="1"/>
    <xf numFmtId="0" fontId="20" fillId="0" borderId="2" xfId="5" applyFont="1" applyBorder="1"/>
    <xf numFmtId="0" fontId="29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0" fillId="0" borderId="5" xfId="0" applyFont="1" applyBorder="1"/>
    <xf numFmtId="0" fontId="29" fillId="0" borderId="5" xfId="0" applyFont="1" applyBorder="1" applyAlignment="1">
      <alignment horizontal="center"/>
    </xf>
    <xf numFmtId="3" fontId="17" fillId="0" borderId="5" xfId="0" applyNumberFormat="1" applyFont="1" applyBorder="1"/>
    <xf numFmtId="0" fontId="20" fillId="0" borderId="2" xfId="5" applyFont="1" applyBorder="1" applyAlignment="1">
      <alignment horizontal="center"/>
    </xf>
    <xf numFmtId="3" fontId="29" fillId="0" borderId="2" xfId="0" applyNumberFormat="1" applyFont="1" applyBorder="1"/>
    <xf numFmtId="0" fontId="29" fillId="0" borderId="1" xfId="0" applyFont="1" applyBorder="1"/>
    <xf numFmtId="3" fontId="23" fillId="0" borderId="0" xfId="0" quotePrefix="1" applyNumberFormat="1" applyFont="1" applyAlignment="1">
      <alignment horizontal="right"/>
    </xf>
    <xf numFmtId="3" fontId="6" fillId="0" borderId="0" xfId="0" applyNumberFormat="1" applyFont="1"/>
    <xf numFmtId="0" fontId="6" fillId="0" borderId="0" xfId="5" applyFont="1"/>
    <xf numFmtId="0" fontId="12" fillId="0" borderId="0" xfId="5"/>
    <xf numFmtId="0" fontId="6" fillId="0" borderId="0" xfId="0" applyFont="1"/>
    <xf numFmtId="0" fontId="12" fillId="0" borderId="0" xfId="0" applyFont="1"/>
    <xf numFmtId="3" fontId="6" fillId="0" borderId="0" xfId="0" quotePrefix="1" applyNumberFormat="1" applyFont="1" applyAlignment="1">
      <alignment horizontal="right"/>
    </xf>
    <xf numFmtId="3" fontId="12" fillId="0" borderId="0" xfId="0" applyNumberFormat="1" applyFont="1"/>
    <xf numFmtId="0" fontId="14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20" fillId="0" borderId="5" xfId="5" applyFont="1" applyBorder="1"/>
    <xf numFmtId="0" fontId="17" fillId="0" borderId="5" xfId="0" applyFont="1" applyBorder="1"/>
    <xf numFmtId="3" fontId="17" fillId="0" borderId="3" xfId="0" applyNumberFormat="1" applyFont="1" applyBorder="1" applyAlignment="1">
      <alignment horizontal="right"/>
    </xf>
    <xf numFmtId="0" fontId="30" fillId="0" borderId="0" xfId="2" applyFont="1"/>
    <xf numFmtId="0" fontId="30" fillId="0" borderId="0" xfId="0" applyFont="1"/>
    <xf numFmtId="0" fontId="33" fillId="0" borderId="0" xfId="0" applyFont="1"/>
    <xf numFmtId="0" fontId="31" fillId="0" borderId="0" xfId="0" applyFont="1"/>
    <xf numFmtId="4" fontId="17" fillId="0" borderId="0" xfId="2" applyNumberFormat="1" applyFont="1"/>
    <xf numFmtId="4" fontId="20" fillId="0" borderId="3" xfId="2" applyNumberFormat="1" applyFont="1" applyBorder="1"/>
    <xf numFmtId="4" fontId="20" fillId="0" borderId="4" xfId="2" applyNumberFormat="1" applyFont="1" applyBorder="1"/>
    <xf numFmtId="4" fontId="20" fillId="0" borderId="2" xfId="2" applyNumberFormat="1" applyFont="1" applyBorder="1"/>
    <xf numFmtId="4" fontId="17" fillId="0" borderId="0" xfId="0" applyNumberFormat="1" applyFont="1"/>
    <xf numFmtId="4" fontId="17" fillId="0" borderId="3" xfId="0" applyNumberFormat="1" applyFont="1" applyBorder="1"/>
    <xf numFmtId="4" fontId="20" fillId="0" borderId="4" xfId="0" applyNumberFormat="1" applyFont="1" applyBorder="1"/>
    <xf numFmtId="4" fontId="20" fillId="0" borderId="2" xfId="0" applyNumberFormat="1" applyFont="1" applyBorder="1"/>
    <xf numFmtId="4" fontId="17" fillId="0" borderId="1" xfId="0" applyNumberFormat="1" applyFont="1" applyBorder="1"/>
    <xf numFmtId="4" fontId="17" fillId="0" borderId="5" xfId="0" applyNumberFormat="1" applyFont="1" applyBorder="1"/>
    <xf numFmtId="4" fontId="17" fillId="0" borderId="0" xfId="0" quotePrefix="1" applyNumberFormat="1" applyFont="1" applyAlignment="1">
      <alignment horizontal="right"/>
    </xf>
    <xf numFmtId="4" fontId="20" fillId="0" borderId="0" xfId="0" applyNumberFormat="1" applyFont="1"/>
    <xf numFmtId="4" fontId="29" fillId="0" borderId="0" xfId="0" applyNumberFormat="1" applyFont="1"/>
    <xf numFmtId="4" fontId="17" fillId="0" borderId="0" xfId="2" applyNumberFormat="1" applyFont="1" applyAlignment="1">
      <alignment wrapText="1"/>
    </xf>
    <xf numFmtId="1" fontId="17" fillId="0" borderId="0" xfId="2" applyNumberFormat="1" applyFont="1" applyAlignment="1">
      <alignment wrapText="1"/>
    </xf>
    <xf numFmtId="4" fontId="29" fillId="0" borderId="3" xfId="0" applyNumberFormat="1" applyFont="1" applyBorder="1"/>
    <xf numFmtId="1" fontId="20" fillId="0" borderId="0" xfId="2" applyNumberFormat="1" applyFont="1" applyAlignment="1">
      <alignment horizontal="center"/>
    </xf>
    <xf numFmtId="3" fontId="20" fillId="0" borderId="4" xfId="2" applyNumberFormat="1" applyFont="1" applyBorder="1"/>
    <xf numFmtId="0" fontId="35" fillId="4" borderId="0" xfId="20" applyFill="1"/>
    <xf numFmtId="0" fontId="0" fillId="4" borderId="0" xfId="0" applyFill="1"/>
    <xf numFmtId="0" fontId="36" fillId="4" borderId="0" xfId="21" applyFill="1"/>
    <xf numFmtId="0" fontId="36" fillId="4" borderId="0" xfId="21" applyFill="1" applyAlignment="1">
      <alignment horizontal="center"/>
    </xf>
    <xf numFmtId="0" fontId="38" fillId="4" borderId="0" xfId="21" applyFont="1" applyFill="1"/>
    <xf numFmtId="3" fontId="0" fillId="0" borderId="0" xfId="0" applyNumberFormat="1"/>
    <xf numFmtId="0" fontId="37" fillId="4" borderId="7" xfId="22" applyFill="1" applyBorder="1"/>
    <xf numFmtId="0" fontId="37" fillId="4" borderId="8" xfId="22" applyFill="1" applyBorder="1"/>
    <xf numFmtId="0" fontId="1" fillId="0" borderId="0" xfId="0" applyFont="1"/>
    <xf numFmtId="0" fontId="1" fillId="4" borderId="0" xfId="0" applyFont="1" applyFill="1"/>
    <xf numFmtId="3" fontId="1" fillId="4" borderId="0" xfId="0" applyNumberFormat="1" applyFont="1" applyFill="1"/>
    <xf numFmtId="3" fontId="39" fillId="4" borderId="7" xfId="22" applyNumberFormat="1" applyFont="1" applyFill="1" applyBorder="1"/>
    <xf numFmtId="3" fontId="39" fillId="4" borderId="8" xfId="22" applyNumberFormat="1" applyFont="1" applyFill="1" applyBorder="1"/>
    <xf numFmtId="0" fontId="29" fillId="0" borderId="0" xfId="0" applyFont="1" applyAlignment="1">
      <alignment horizontal="center" vertical="center" wrapText="1"/>
    </xf>
    <xf numFmtId="4" fontId="17" fillId="0" borderId="2" xfId="0" applyNumberFormat="1" applyFont="1" applyBorder="1"/>
    <xf numFmtId="0" fontId="17" fillId="4" borderId="0" xfId="2" applyFont="1" applyFill="1"/>
    <xf numFmtId="0" fontId="17" fillId="4" borderId="0" xfId="2" applyFont="1" applyFill="1" applyAlignment="1">
      <alignment wrapText="1"/>
    </xf>
    <xf numFmtId="3" fontId="3" fillId="4" borderId="0" xfId="0" applyNumberFormat="1" applyFont="1" applyFill="1"/>
    <xf numFmtId="0" fontId="0" fillId="0" borderId="0" xfId="0" applyAlignment="1">
      <alignment horizontal="center"/>
    </xf>
    <xf numFmtId="37" fontId="16" fillId="0" borderId="0" xfId="11" applyFont="1" applyAlignment="1">
      <alignment horizontal="center"/>
    </xf>
    <xf numFmtId="0" fontId="20" fillId="0" borderId="0" xfId="2" applyFont="1" applyAlignment="1">
      <alignment horizontal="center"/>
    </xf>
    <xf numFmtId="0" fontId="17" fillId="0" borderId="0" xfId="0" applyFont="1" applyAlignment="1">
      <alignment horizontal="left"/>
    </xf>
    <xf numFmtId="4" fontId="1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37" fontId="19" fillId="0" borderId="0" xfId="4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center" vertical="center"/>
    </xf>
    <xf numFmtId="0" fontId="25" fillId="0" borderId="0" xfId="2" applyFont="1" applyAlignment="1">
      <alignment horizontal="center"/>
    </xf>
    <xf numFmtId="4" fontId="16" fillId="0" borderId="0" xfId="0" applyNumberFormat="1" applyFont="1" applyAlignment="1">
      <alignment horizontal="center"/>
    </xf>
    <xf numFmtId="4" fontId="0" fillId="0" borderId="0" xfId="0" applyNumberFormat="1"/>
    <xf numFmtId="0" fontId="25" fillId="0" borderId="0" xfId="0" applyFont="1" applyAlignment="1">
      <alignment horizontal="center"/>
    </xf>
    <xf numFmtId="37" fontId="16" fillId="0" borderId="0" xfId="11" applyFont="1" applyAlignment="1">
      <alignment horizontal="center"/>
    </xf>
    <xf numFmtId="37" fontId="21" fillId="0" borderId="0" xfId="12" applyFont="1" applyAlignment="1">
      <alignment horizontal="center"/>
    </xf>
    <xf numFmtId="0" fontId="20" fillId="0" borderId="0" xfId="2" applyFont="1" applyAlignment="1">
      <alignment horizontal="center"/>
    </xf>
    <xf numFmtId="37" fontId="25" fillId="0" borderId="0" xfId="11" applyFont="1" applyAlignment="1">
      <alignment horizontal="center"/>
    </xf>
    <xf numFmtId="0" fontId="17" fillId="0" borderId="0" xfId="0" applyFont="1" applyAlignment="1">
      <alignment horizontal="left"/>
    </xf>
  </cellXfs>
  <cellStyles count="23">
    <cellStyle name="Dato" xfId="7" xr:uid="{00000000-0005-0000-0000-000000000000}"/>
    <cellStyle name="Komma" xfId="1" builtinId="3"/>
    <cellStyle name="Konto" xfId="8" xr:uid="{00000000-0005-0000-0000-000002000000}"/>
    <cellStyle name="Navn" xfId="3" xr:uid="{00000000-0005-0000-0000-000003000000}"/>
    <cellStyle name="Navn 2" xfId="11" xr:uid="{00000000-0005-0000-0000-000004000000}"/>
    <cellStyle name="Normal" xfId="0" builtinId="0"/>
    <cellStyle name="Normal 2" xfId="2" xr:uid="{00000000-0005-0000-0000-000006000000}"/>
    <cellStyle name="Normal 3" xfId="10" xr:uid="{00000000-0005-0000-0000-000007000000}"/>
    <cellStyle name="Normal 4" xfId="19" xr:uid="{00000000-0005-0000-0000-000008000000}"/>
    <cellStyle name="Normal_20 2" xfId="17" xr:uid="{00000000-0005-0000-0000-000009000000}"/>
    <cellStyle name="Normal_21 2" xfId="16" xr:uid="{00000000-0005-0000-0000-00000A000000}"/>
    <cellStyle name="Normal_21a 2" xfId="18" xr:uid="{00000000-0005-0000-0000-00000B000000}"/>
    <cellStyle name="Normal_22 2" xfId="15" xr:uid="{00000000-0005-0000-0000-00000C000000}"/>
    <cellStyle name="Normal_23 2" xfId="13" xr:uid="{00000000-0005-0000-0000-00000D000000}"/>
    <cellStyle name="Overskrift" xfId="5" xr:uid="{00000000-0005-0000-0000-00000E000000}"/>
    <cellStyle name="Overskrift 4" xfId="21" builtinId="19"/>
    <cellStyle name="Prosent 2" xfId="14" xr:uid="{00000000-0005-0000-0000-000010000000}"/>
    <cellStyle name="Rapport" xfId="4" xr:uid="{00000000-0005-0000-0000-000011000000}"/>
    <cellStyle name="Rapport 2" xfId="12" xr:uid="{00000000-0005-0000-0000-000012000000}"/>
    <cellStyle name="Sum" xfId="6" xr:uid="{00000000-0005-0000-0000-000013000000}"/>
    <cellStyle name="Tall" xfId="9" xr:uid="{00000000-0005-0000-0000-000014000000}"/>
    <cellStyle name="Tittel" xfId="20" builtinId="15"/>
    <cellStyle name="Totalt" xfId="22" builtin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23</xdr:row>
      <xdr:rowOff>104775</xdr:rowOff>
    </xdr:from>
    <xdr:to>
      <xdr:col>6</xdr:col>
      <xdr:colOff>47376</xdr:colOff>
      <xdr:row>29</xdr:row>
      <xdr:rowOff>28442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5257800"/>
          <a:ext cx="1990476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mitnoas-my.sharepoint.com/172.21.65.128/Documents%20and%20Settings/us-weno/Local%20Settings/Temporary%20Internet%20Files/Content.Outlook/SWUTQ8JQ/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>
        <row r="8">
          <cell r="D8">
            <v>-245122.14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H34"/>
  <sheetViews>
    <sheetView showGridLines="0" topLeftCell="A10" workbookViewId="0">
      <selection activeCell="B22" sqref="B22:H22"/>
    </sheetView>
  </sheetViews>
  <sheetFormatPr baseColWidth="10" defaultColWidth="9.1796875" defaultRowHeight="14" x14ac:dyDescent="0.3"/>
  <cols>
    <col min="1" max="1" width="13.1796875" customWidth="1"/>
  </cols>
  <sheetData>
    <row r="10" spans="2:8" ht="60" x14ac:dyDescent="1.1499999999999999">
      <c r="B10" s="206" t="s">
        <v>0</v>
      </c>
      <c r="C10" s="206"/>
      <c r="D10" s="206"/>
      <c r="E10" s="206"/>
      <c r="F10" s="206"/>
      <c r="G10" s="206"/>
      <c r="H10" s="206"/>
    </row>
    <row r="12" spans="2:8" x14ac:dyDescent="0.3">
      <c r="B12" s="207" t="s">
        <v>1</v>
      </c>
      <c r="C12" s="207"/>
      <c r="D12" s="207"/>
      <c r="E12" s="207"/>
      <c r="F12" s="207"/>
      <c r="G12" s="207"/>
      <c r="H12" s="207"/>
    </row>
    <row r="13" spans="2:8" x14ac:dyDescent="0.3">
      <c r="B13" s="207"/>
      <c r="C13" s="207"/>
      <c r="D13" s="207"/>
      <c r="E13" s="207"/>
      <c r="F13" s="207"/>
      <c r="G13" s="207"/>
      <c r="H13" s="207"/>
    </row>
    <row r="14" spans="2:8" x14ac:dyDescent="0.3">
      <c r="B14" s="207"/>
      <c r="C14" s="207"/>
      <c r="D14" s="207"/>
      <c r="E14" s="207"/>
      <c r="F14" s="207"/>
      <c r="G14" s="207"/>
      <c r="H14" s="207"/>
    </row>
    <row r="15" spans="2:8" x14ac:dyDescent="0.3">
      <c r="B15" s="207"/>
      <c r="C15" s="207"/>
      <c r="D15" s="207"/>
      <c r="E15" s="207"/>
      <c r="F15" s="207"/>
      <c r="G15" s="207"/>
      <c r="H15" s="207"/>
    </row>
    <row r="16" spans="2:8" x14ac:dyDescent="0.3">
      <c r="B16" s="207"/>
      <c r="C16" s="207"/>
      <c r="D16" s="207"/>
      <c r="E16" s="207"/>
      <c r="F16" s="207"/>
      <c r="G16" s="207"/>
      <c r="H16" s="207"/>
    </row>
    <row r="17" spans="2:8" x14ac:dyDescent="0.3">
      <c r="B17" s="207"/>
      <c r="C17" s="207"/>
      <c r="D17" s="207"/>
      <c r="E17" s="207"/>
      <c r="F17" s="207"/>
      <c r="G17" s="207"/>
      <c r="H17" s="207"/>
    </row>
    <row r="18" spans="2:8" x14ac:dyDescent="0.3">
      <c r="B18" s="207"/>
      <c r="C18" s="207"/>
      <c r="D18" s="207"/>
      <c r="E18" s="207"/>
      <c r="F18" s="207"/>
      <c r="G18" s="207"/>
      <c r="H18" s="207"/>
    </row>
    <row r="22" spans="2:8" ht="30" x14ac:dyDescent="0.6">
      <c r="B22" s="208">
        <v>2024</v>
      </c>
      <c r="C22" s="208"/>
      <c r="D22" s="208"/>
      <c r="E22" s="208"/>
      <c r="F22" s="208"/>
      <c r="G22" s="208"/>
      <c r="H22" s="208"/>
    </row>
    <row r="30" spans="2:8" x14ac:dyDescent="0.3">
      <c r="E30" s="1"/>
    </row>
    <row r="32" spans="2:8" ht="19" x14ac:dyDescent="0.4">
      <c r="B32" s="209" t="s">
        <v>2</v>
      </c>
      <c r="C32" s="209"/>
      <c r="D32" s="209"/>
      <c r="E32" s="209"/>
      <c r="F32" s="209"/>
      <c r="G32" s="209"/>
      <c r="H32" s="209"/>
    </row>
    <row r="34" spans="5:5" x14ac:dyDescent="0.3">
      <c r="E34" s="191"/>
    </row>
  </sheetData>
  <mergeCells count="4">
    <mergeCell ref="B10:H10"/>
    <mergeCell ref="B12:H18"/>
    <mergeCell ref="B22:H22"/>
    <mergeCell ref="B32:H32"/>
  </mergeCells>
  <phoneticPr fontId="0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  <pageSetUpPr fitToPage="1"/>
  </sheetPr>
  <dimension ref="A1:N79"/>
  <sheetViews>
    <sheetView showGridLines="0" topLeftCell="A5" zoomScaleNormal="100" workbookViewId="0">
      <selection activeCell="E51" sqref="E51"/>
    </sheetView>
  </sheetViews>
  <sheetFormatPr baseColWidth="10" defaultColWidth="9.1796875" defaultRowHeight="13" x14ac:dyDescent="0.3"/>
  <cols>
    <col min="1" max="1" width="44.453125" style="3" customWidth="1"/>
    <col min="2" max="2" width="6" style="5" bestFit="1" customWidth="1"/>
    <col min="3" max="5" width="11.54296875" style="4" customWidth="1"/>
    <col min="6" max="6" width="9.1796875" style="3"/>
    <col min="7" max="7" width="31.453125" style="3" bestFit="1" customWidth="1"/>
    <col min="8" max="8" width="9.1796875" style="3"/>
    <col min="9" max="9" width="44" style="3" bestFit="1" customWidth="1"/>
    <col min="10" max="10" width="11.453125" style="4" bestFit="1" customWidth="1"/>
    <col min="11" max="11" width="32" style="3" customWidth="1"/>
    <col min="12" max="12" width="11.453125" style="4" bestFit="1" customWidth="1"/>
    <col min="13" max="13" width="9.1796875" style="3"/>
    <col min="14" max="14" width="11" style="3" bestFit="1" customWidth="1"/>
    <col min="15" max="16384" width="9.1796875" style="3"/>
  </cols>
  <sheetData>
    <row r="1" spans="1:7" ht="23.5" x14ac:dyDescent="0.55000000000000004">
      <c r="A1" s="211" t="str">
        <f>+Forside!B12</f>
        <v>Målselv Idrettslag</v>
      </c>
      <c r="B1" s="212"/>
      <c r="C1" s="212"/>
      <c r="D1" s="212"/>
      <c r="E1" s="212"/>
    </row>
    <row r="2" spans="1:7" ht="15.5" x14ac:dyDescent="0.35">
      <c r="A2" s="214" t="str">
        <f>Forside!B32</f>
        <v>Skihytta</v>
      </c>
      <c r="B2" s="214"/>
      <c r="C2" s="214"/>
      <c r="D2" s="214"/>
      <c r="E2" s="214"/>
    </row>
    <row r="3" spans="1:7" x14ac:dyDescent="0.3">
      <c r="A3" s="2"/>
      <c r="C3" s="6"/>
      <c r="D3" s="6"/>
      <c r="E3" s="6"/>
    </row>
    <row r="4" spans="1:7" ht="18.5" x14ac:dyDescent="0.3">
      <c r="A4" s="213" t="s">
        <v>3</v>
      </c>
      <c r="B4" s="212"/>
      <c r="C4" s="212"/>
      <c r="D4" s="212"/>
      <c r="E4" s="212"/>
    </row>
    <row r="5" spans="1:7" ht="14.5" customHeight="1" x14ac:dyDescent="0.45">
      <c r="A5" s="210"/>
      <c r="B5" s="210"/>
      <c r="C5" s="210"/>
      <c r="D5" s="210"/>
      <c r="E5" s="210"/>
    </row>
    <row r="6" spans="1:7" ht="14.5" customHeight="1" x14ac:dyDescent="0.3">
      <c r="C6" s="37" t="s">
        <v>4</v>
      </c>
      <c r="D6" s="37" t="s">
        <v>5</v>
      </c>
      <c r="E6" s="37" t="s">
        <v>4</v>
      </c>
    </row>
    <row r="7" spans="1:7" x14ac:dyDescent="0.3">
      <c r="A7" s="7" t="s">
        <v>6</v>
      </c>
      <c r="B7" s="8" t="s">
        <v>7</v>
      </c>
      <c r="C7" s="9">
        <f>+Forside!B22</f>
        <v>2024</v>
      </c>
      <c r="D7" s="181">
        <v>2024</v>
      </c>
      <c r="E7" s="9">
        <v>2023</v>
      </c>
      <c r="G7" s="10"/>
    </row>
    <row r="8" spans="1:7" x14ac:dyDescent="0.3">
      <c r="B8" s="5">
        <v>1</v>
      </c>
    </row>
    <row r="9" spans="1:7" ht="15.75" customHeight="1" x14ac:dyDescent="0.3">
      <c r="A9" s="10" t="s">
        <v>8</v>
      </c>
    </row>
    <row r="10" spans="1:7" hidden="1" x14ac:dyDescent="0.3">
      <c r="A10" s="3" t="s">
        <v>9</v>
      </c>
      <c r="C10" s="165">
        <v>0</v>
      </c>
      <c r="E10" s="165">
        <v>0</v>
      </c>
    </row>
    <row r="11" spans="1:7" hidden="1" x14ac:dyDescent="0.3">
      <c r="A11" s="3" t="s">
        <v>10</v>
      </c>
      <c r="C11" s="165">
        <v>0</v>
      </c>
      <c r="E11" s="165">
        <v>0</v>
      </c>
    </row>
    <row r="12" spans="1:7" x14ac:dyDescent="0.3">
      <c r="A12" s="3" t="s">
        <v>11</v>
      </c>
      <c r="C12" s="165">
        <v>0</v>
      </c>
      <c r="D12" s="200">
        <v>0</v>
      </c>
      <c r="E12" s="165">
        <v>0</v>
      </c>
      <c r="G12" s="112"/>
    </row>
    <row r="13" spans="1:7" x14ac:dyDescent="0.3">
      <c r="A13" s="3" t="s">
        <v>12</v>
      </c>
      <c r="C13" s="165">
        <v>46397</v>
      </c>
      <c r="D13" s="200">
        <v>20000</v>
      </c>
      <c r="E13" s="165">
        <v>25970</v>
      </c>
      <c r="G13" s="112"/>
    </row>
    <row r="14" spans="1:7" x14ac:dyDescent="0.3">
      <c r="A14" s="3" t="s">
        <v>150</v>
      </c>
      <c r="B14" s="5">
        <v>4</v>
      </c>
      <c r="C14" s="165">
        <v>8250</v>
      </c>
      <c r="D14" s="200">
        <v>0</v>
      </c>
      <c r="E14" s="165">
        <v>117500</v>
      </c>
      <c r="G14" s="112"/>
    </row>
    <row r="15" spans="1:7" x14ac:dyDescent="0.3">
      <c r="A15" s="3" t="s">
        <v>13</v>
      </c>
      <c r="B15" s="5">
        <v>2</v>
      </c>
      <c r="C15" s="165">
        <v>16710.099999999999</v>
      </c>
      <c r="D15" s="200">
        <v>0</v>
      </c>
      <c r="E15" s="165">
        <v>18488.580000000002</v>
      </c>
      <c r="G15" s="112"/>
    </row>
    <row r="16" spans="1:7" x14ac:dyDescent="0.3">
      <c r="A16" s="3" t="s">
        <v>14</v>
      </c>
      <c r="C16" s="165">
        <v>2200</v>
      </c>
      <c r="D16" s="200">
        <v>0</v>
      </c>
      <c r="E16" s="165">
        <v>3200</v>
      </c>
    </row>
    <row r="17" spans="1:9" x14ac:dyDescent="0.3">
      <c r="A17" s="3" t="s">
        <v>15</v>
      </c>
      <c r="C17" s="165">
        <v>0</v>
      </c>
      <c r="D17" s="4">
        <v>0</v>
      </c>
      <c r="E17" s="165">
        <v>0</v>
      </c>
    </row>
    <row r="18" spans="1:9" hidden="1" x14ac:dyDescent="0.3">
      <c r="A18" s="3" t="s">
        <v>16</v>
      </c>
      <c r="C18" s="165"/>
      <c r="E18" s="165"/>
      <c r="G18" s="112"/>
    </row>
    <row r="19" spans="1:9" ht="18.75" customHeight="1" x14ac:dyDescent="0.3">
      <c r="A19" s="11" t="s">
        <v>17</v>
      </c>
      <c r="B19" s="20"/>
      <c r="C19" s="166">
        <f>SUM(C10:C18)</f>
        <v>73557.100000000006</v>
      </c>
      <c r="D19" s="13">
        <f>SUM(D12:D18)</f>
        <v>20000</v>
      </c>
      <c r="E19" s="166">
        <f>SUM(E10:E18)</f>
        <v>165158.58000000002</v>
      </c>
    </row>
    <row r="20" spans="1:9" x14ac:dyDescent="0.3">
      <c r="C20" s="165"/>
      <c r="E20" s="165"/>
      <c r="I20" s="165"/>
    </row>
    <row r="21" spans="1:9" x14ac:dyDescent="0.3">
      <c r="A21" s="10" t="s">
        <v>18</v>
      </c>
      <c r="C21" s="165"/>
      <c r="E21" s="165"/>
    </row>
    <row r="22" spans="1:9" ht="13.5" hidden="1" customHeight="1" x14ac:dyDescent="0.3">
      <c r="A22" s="14" t="s">
        <v>19</v>
      </c>
      <c r="B22" s="15"/>
      <c r="C22" s="165">
        <v>0</v>
      </c>
      <c r="E22" s="165">
        <v>0</v>
      </c>
    </row>
    <row r="23" spans="1:9" ht="13.5" hidden="1" customHeight="1" x14ac:dyDescent="0.3">
      <c r="A23" s="14" t="s">
        <v>20</v>
      </c>
      <c r="B23" s="15"/>
      <c r="C23" s="165">
        <v>0</v>
      </c>
      <c r="E23" s="165">
        <v>0</v>
      </c>
    </row>
    <row r="24" spans="1:9" ht="13.5" hidden="1" customHeight="1" x14ac:dyDescent="0.3">
      <c r="A24" s="14" t="s">
        <v>21</v>
      </c>
      <c r="B24" s="15"/>
      <c r="C24" s="165">
        <v>0</v>
      </c>
      <c r="E24" s="165">
        <v>0</v>
      </c>
    </row>
    <row r="25" spans="1:9" ht="13.5" hidden="1" customHeight="1" x14ac:dyDescent="0.3">
      <c r="A25" s="14" t="s">
        <v>22</v>
      </c>
      <c r="B25" s="14"/>
      <c r="C25" s="14"/>
      <c r="E25" s="165"/>
    </row>
    <row r="26" spans="1:9" ht="13.5" customHeight="1" x14ac:dyDescent="0.3">
      <c r="A26" s="14" t="s">
        <v>23</v>
      </c>
      <c r="B26" s="179"/>
      <c r="C26" s="165">
        <v>7991.75</v>
      </c>
      <c r="D26" s="200">
        <v>8000</v>
      </c>
      <c r="E26" s="165">
        <v>9619.1299999999992</v>
      </c>
    </row>
    <row r="27" spans="1:9" ht="13.5" customHeight="1" x14ac:dyDescent="0.3">
      <c r="A27" s="14" t="s">
        <v>243</v>
      </c>
      <c r="B27" s="179"/>
      <c r="C27" s="165">
        <v>1483</v>
      </c>
      <c r="D27" s="200">
        <v>0</v>
      </c>
      <c r="E27" s="165">
        <v>0</v>
      </c>
    </row>
    <row r="28" spans="1:9" ht="13.5" customHeight="1" x14ac:dyDescent="0.3">
      <c r="A28" s="14" t="s">
        <v>248</v>
      </c>
      <c r="B28" s="179"/>
      <c r="C28" s="165">
        <v>27740.65</v>
      </c>
      <c r="D28" s="200">
        <v>0</v>
      </c>
      <c r="E28" s="165">
        <v>7030</v>
      </c>
    </row>
    <row r="29" spans="1:9" ht="13.5" customHeight="1" x14ac:dyDescent="0.3">
      <c r="A29" s="14" t="s">
        <v>252</v>
      </c>
      <c r="B29" s="179"/>
      <c r="C29" s="165">
        <v>713.94</v>
      </c>
      <c r="D29" s="200">
        <v>0</v>
      </c>
      <c r="E29" s="165">
        <v>1483</v>
      </c>
    </row>
    <row r="30" spans="1:9" ht="13.5" customHeight="1" x14ac:dyDescent="0.3">
      <c r="A30" s="14" t="s">
        <v>25</v>
      </c>
      <c r="B30" s="179"/>
      <c r="C30" s="165">
        <v>530.53</v>
      </c>
      <c r="D30" s="200">
        <v>2000</v>
      </c>
      <c r="E30" s="165">
        <v>1840.7</v>
      </c>
    </row>
    <row r="31" spans="1:9" ht="13.5" customHeight="1" x14ac:dyDescent="0.3">
      <c r="A31" s="14" t="s">
        <v>26</v>
      </c>
      <c r="B31" s="179"/>
      <c r="C31" s="165">
        <v>9452.7000000000007</v>
      </c>
      <c r="D31" s="200">
        <v>10000</v>
      </c>
      <c r="E31" s="165">
        <v>0</v>
      </c>
    </row>
    <row r="32" spans="1:9" ht="13.5" customHeight="1" x14ac:dyDescent="0.3">
      <c r="A32" s="14" t="s">
        <v>27</v>
      </c>
      <c r="B32" s="179"/>
      <c r="C32" s="165">
        <v>0</v>
      </c>
      <c r="D32" s="200">
        <v>0</v>
      </c>
      <c r="E32" s="165">
        <v>0</v>
      </c>
    </row>
    <row r="33" spans="1:5" ht="13.4" customHeight="1" x14ac:dyDescent="0.3">
      <c r="A33" s="14" t="s">
        <v>28</v>
      </c>
      <c r="B33" s="179"/>
      <c r="C33" s="165">
        <v>13865</v>
      </c>
      <c r="D33" s="200">
        <v>0</v>
      </c>
      <c r="E33" s="165">
        <v>12671</v>
      </c>
    </row>
    <row r="34" spans="1:5" ht="13.5" customHeight="1" x14ac:dyDescent="0.3">
      <c r="A34" s="178" t="s">
        <v>247</v>
      </c>
      <c r="B34" s="179"/>
      <c r="C34" s="165">
        <v>0</v>
      </c>
      <c r="D34" s="4">
        <v>0</v>
      </c>
      <c r="E34" s="165">
        <v>115400</v>
      </c>
    </row>
    <row r="35" spans="1:5" ht="13.5" customHeight="1" x14ac:dyDescent="0.3">
      <c r="A35" s="14" t="s">
        <v>29</v>
      </c>
      <c r="B35" s="179"/>
      <c r="C35" s="165">
        <v>588.66999999999996</v>
      </c>
      <c r="D35" s="4">
        <v>0</v>
      </c>
      <c r="E35" s="165">
        <v>522.80999999999995</v>
      </c>
    </row>
    <row r="36" spans="1:5" ht="13.5" hidden="1" customHeight="1" x14ac:dyDescent="0.3">
      <c r="A36" s="14"/>
      <c r="B36" s="15"/>
      <c r="C36" s="165"/>
      <c r="E36" s="165"/>
    </row>
    <row r="37" spans="1:5" ht="13.5" hidden="1" customHeight="1" x14ac:dyDescent="0.3">
      <c r="A37" s="3" t="s">
        <v>22</v>
      </c>
      <c r="B37" s="5" t="s">
        <v>30</v>
      </c>
      <c r="C37" s="165"/>
      <c r="E37" s="165"/>
    </row>
    <row r="38" spans="1:5" ht="18.75" customHeight="1" x14ac:dyDescent="0.3">
      <c r="A38" s="11" t="s">
        <v>31</v>
      </c>
      <c r="B38" s="20"/>
      <c r="C38" s="166">
        <f>SUM(C22:C37)</f>
        <v>62366.240000000005</v>
      </c>
      <c r="D38" s="13">
        <f>SUM(D26:D35)</f>
        <v>20000</v>
      </c>
      <c r="E38" s="166">
        <f>SUM(E22:E37)</f>
        <v>148566.63999999998</v>
      </c>
    </row>
    <row r="39" spans="1:5" x14ac:dyDescent="0.3">
      <c r="C39" s="165"/>
      <c r="E39" s="165"/>
    </row>
    <row r="40" spans="1:5" ht="18.75" customHeight="1" thickBot="1" x14ac:dyDescent="0.35">
      <c r="A40" s="22" t="s">
        <v>32</v>
      </c>
      <c r="B40" s="23"/>
      <c r="C40" s="167">
        <f>C19-C38</f>
        <v>11190.86</v>
      </c>
      <c r="D40" s="182">
        <f>D19-D38</f>
        <v>0</v>
      </c>
      <c r="E40" s="167">
        <f>E19-E38</f>
        <v>16591.940000000031</v>
      </c>
    </row>
    <row r="41" spans="1:5" ht="19.5" customHeight="1" x14ac:dyDescent="0.3">
      <c r="C41" s="165"/>
      <c r="E41" s="165"/>
    </row>
    <row r="42" spans="1:5" x14ac:dyDescent="0.3">
      <c r="A42" s="16" t="s">
        <v>33</v>
      </c>
      <c r="B42" s="12"/>
      <c r="C42" s="165"/>
      <c r="E42" s="165"/>
    </row>
    <row r="43" spans="1:5" x14ac:dyDescent="0.3">
      <c r="A43" s="17" t="s">
        <v>34</v>
      </c>
      <c r="B43" s="18"/>
      <c r="C43" s="165">
        <v>0</v>
      </c>
      <c r="D43" s="4">
        <v>0</v>
      </c>
      <c r="E43" s="165">
        <v>0</v>
      </c>
    </row>
    <row r="44" spans="1:5" x14ac:dyDescent="0.3">
      <c r="A44" s="3" t="s">
        <v>35</v>
      </c>
      <c r="C44" s="165">
        <v>0</v>
      </c>
      <c r="D44" s="4">
        <v>0</v>
      </c>
      <c r="E44" s="165">
        <v>0</v>
      </c>
    </row>
    <row r="45" spans="1:5" ht="18.75" customHeight="1" x14ac:dyDescent="0.3">
      <c r="A45" s="11" t="s">
        <v>36</v>
      </c>
      <c r="B45" s="20"/>
      <c r="C45" s="166">
        <f>C43-C44</f>
        <v>0</v>
      </c>
      <c r="D45" s="13">
        <f>SUM(D43:D44)</f>
        <v>0</v>
      </c>
      <c r="E45" s="166">
        <f>E43-E44</f>
        <v>0</v>
      </c>
    </row>
    <row r="46" spans="1:5" ht="22.5" customHeight="1" x14ac:dyDescent="0.3">
      <c r="A46" s="10"/>
      <c r="B46" s="203"/>
      <c r="C46" s="165"/>
      <c r="E46" s="165"/>
    </row>
    <row r="47" spans="1:5" ht="18.75" customHeight="1" thickBot="1" x14ac:dyDescent="0.35">
      <c r="A47" s="26" t="s">
        <v>37</v>
      </c>
      <c r="B47" s="27"/>
      <c r="C47" s="168">
        <f>+C40+C45</f>
        <v>11190.86</v>
      </c>
      <c r="D47" s="19">
        <f>D40+D45</f>
        <v>0</v>
      </c>
      <c r="E47" s="168">
        <f>+E40+E45</f>
        <v>16591.940000000031</v>
      </c>
    </row>
    <row r="48" spans="1:5" ht="13.5" thickTop="1" x14ac:dyDescent="0.3">
      <c r="C48" s="165"/>
      <c r="E48" s="165"/>
    </row>
    <row r="49" spans="1:5" x14ac:dyDescent="0.3">
      <c r="C49" s="165"/>
      <c r="E49" s="165"/>
    </row>
    <row r="50" spans="1:5" x14ac:dyDescent="0.3">
      <c r="A50" s="10" t="s">
        <v>38</v>
      </c>
      <c r="B50" s="203"/>
      <c r="C50" s="165"/>
      <c r="E50" s="165"/>
    </row>
    <row r="51" spans="1:5" x14ac:dyDescent="0.3">
      <c r="A51" s="3" t="s">
        <v>39</v>
      </c>
      <c r="B51" s="5">
        <v>3</v>
      </c>
      <c r="C51" s="165">
        <v>11190.86</v>
      </c>
      <c r="D51" s="4">
        <v>0</v>
      </c>
      <c r="E51" s="165">
        <v>16591.939999999999</v>
      </c>
    </row>
    <row r="52" spans="1:5" x14ac:dyDescent="0.3">
      <c r="A52" s="3" t="s">
        <v>40</v>
      </c>
      <c r="C52" s="165">
        <v>0</v>
      </c>
      <c r="E52" s="165">
        <v>0</v>
      </c>
    </row>
    <row r="53" spans="1:5" ht="18.75" customHeight="1" thickBot="1" x14ac:dyDescent="0.35">
      <c r="A53" s="24" t="s">
        <v>41</v>
      </c>
      <c r="B53" s="25"/>
      <c r="C53" s="168">
        <f>+C51+C52</f>
        <v>11190.86</v>
      </c>
      <c r="D53" s="19">
        <f>D47+D52</f>
        <v>0</v>
      </c>
      <c r="E53" s="168">
        <f>+E51+E52</f>
        <v>16591.939999999999</v>
      </c>
    </row>
    <row r="54" spans="1:5" ht="13.5" thickTop="1" x14ac:dyDescent="0.3"/>
    <row r="55" spans="1:5" x14ac:dyDescent="0.3">
      <c r="A55" s="10"/>
      <c r="B55" s="203"/>
    </row>
    <row r="75" spans="7:14" x14ac:dyDescent="0.3">
      <c r="G75" s="4"/>
    </row>
    <row r="79" spans="7:14" x14ac:dyDescent="0.3">
      <c r="N79" s="4">
        <f>+L77+L91+L98+L105+L123</f>
        <v>0</v>
      </c>
    </row>
  </sheetData>
  <mergeCells count="4">
    <mergeCell ref="A5:E5"/>
    <mergeCell ref="A1:E1"/>
    <mergeCell ref="A4:E4"/>
    <mergeCell ref="A2:E2"/>
  </mergeCells>
  <printOptions horizontalCentered="1"/>
  <pageMargins left="0.39370078740157483" right="0.39370078740157483" top="0.70866141732283472" bottom="0.39370078740157483" header="0" footer="0"/>
  <pageSetup paperSize="9" orientation="portrait" horizontalDpi="4294967292" verticalDpi="300" r:id="rId1"/>
  <headerFooter alignWithMargins="0"/>
  <ignoredErrors>
    <ignoredError sqref="D19 D53 D4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89"/>
  <sheetViews>
    <sheetView showGridLines="0" topLeftCell="A55" zoomScaleNormal="100" zoomScaleSheetLayoutView="85" workbookViewId="0">
      <selection activeCell="C73" sqref="C73"/>
    </sheetView>
  </sheetViews>
  <sheetFormatPr baseColWidth="10" defaultColWidth="11.453125" defaultRowHeight="14.5" x14ac:dyDescent="0.35"/>
  <cols>
    <col min="1" max="1" width="2.453125" style="117" customWidth="1"/>
    <col min="2" max="2" width="25.54296875" style="117" customWidth="1"/>
    <col min="3" max="3" width="19.453125" style="117" customWidth="1"/>
    <col min="4" max="4" width="8.54296875" style="119" customWidth="1"/>
    <col min="5" max="5" width="10.54296875" style="117" customWidth="1"/>
    <col min="6" max="6" width="5" style="117" customWidth="1"/>
    <col min="7" max="7" width="10.54296875" style="117" customWidth="1"/>
    <col min="8" max="8" width="3.54296875" style="117" customWidth="1"/>
    <col min="9" max="9" width="15" style="117" bestFit="1" customWidth="1"/>
    <col min="10" max="10" width="40.453125" style="117" bestFit="1" customWidth="1"/>
    <col min="11" max="16384" width="11.453125" style="117"/>
  </cols>
  <sheetData>
    <row r="1" spans="1:13" ht="23.5" x14ac:dyDescent="0.55000000000000004">
      <c r="A1" s="115"/>
      <c r="B1" s="215" t="str">
        <f>+Forside!B12</f>
        <v>Målselv Idrettslag</v>
      </c>
      <c r="C1" s="216"/>
      <c r="D1" s="216"/>
      <c r="E1" s="216"/>
      <c r="F1" s="216"/>
      <c r="G1" s="216"/>
      <c r="H1" s="148"/>
      <c r="J1" s="118"/>
      <c r="K1" s="118"/>
      <c r="L1" s="118"/>
      <c r="M1" s="118"/>
    </row>
    <row r="2" spans="1:13" ht="15.5" x14ac:dyDescent="0.35">
      <c r="B2" s="217" t="str">
        <f>Forside!B32</f>
        <v>Skihytta</v>
      </c>
      <c r="C2" s="217"/>
      <c r="D2" s="217"/>
      <c r="E2" s="217"/>
      <c r="F2" s="217"/>
      <c r="G2" s="217"/>
      <c r="J2" s="118"/>
      <c r="K2" s="118"/>
      <c r="L2" s="118"/>
      <c r="M2" s="118"/>
    </row>
    <row r="3" spans="1:13" x14ac:dyDescent="0.35">
      <c r="E3" s="41"/>
      <c r="F3" s="118"/>
      <c r="G3" s="118"/>
      <c r="J3" s="118"/>
      <c r="K3" s="118"/>
      <c r="L3" s="118"/>
      <c r="M3" s="118"/>
    </row>
    <row r="4" spans="1:13" ht="23.5" x14ac:dyDescent="0.55000000000000004">
      <c r="A4" s="120"/>
      <c r="B4" s="121" t="s">
        <v>42</v>
      </c>
      <c r="C4" s="121"/>
      <c r="D4" s="121"/>
      <c r="E4" s="116"/>
      <c r="F4" s="116"/>
      <c r="G4" s="116"/>
      <c r="J4" s="118"/>
      <c r="K4" s="118"/>
      <c r="L4" s="118"/>
      <c r="M4" s="118"/>
    </row>
    <row r="5" spans="1:13" ht="14.5" customHeight="1" x14ac:dyDescent="0.55000000000000004">
      <c r="A5" s="120"/>
      <c r="B5" s="121"/>
      <c r="C5" s="121"/>
      <c r="D5" s="122"/>
      <c r="E5" s="116"/>
      <c r="F5" s="116"/>
      <c r="G5" s="116"/>
      <c r="J5" s="118"/>
      <c r="K5" s="118"/>
      <c r="L5" s="118"/>
      <c r="M5" s="118"/>
    </row>
    <row r="6" spans="1:13" s="127" customFormat="1" ht="18.5" x14ac:dyDescent="0.45">
      <c r="A6" s="123"/>
      <c r="B6" s="124" t="s">
        <v>43</v>
      </c>
      <c r="C6" s="124"/>
      <c r="D6" s="123" t="s">
        <v>7</v>
      </c>
      <c r="E6" s="125">
        <f>+Resultat!C7</f>
        <v>2024</v>
      </c>
      <c r="F6" s="126"/>
      <c r="G6" s="125">
        <f>+Resultat!E7</f>
        <v>2023</v>
      </c>
      <c r="J6" s="128"/>
      <c r="K6" s="128"/>
      <c r="L6" s="128"/>
      <c r="M6" s="128"/>
    </row>
    <row r="7" spans="1:13" x14ac:dyDescent="0.35">
      <c r="A7" s="8"/>
      <c r="B7" s="7"/>
      <c r="C7" s="7"/>
      <c r="D7" s="8"/>
      <c r="E7" s="129"/>
      <c r="F7" s="130"/>
      <c r="G7" s="129"/>
      <c r="J7" s="118"/>
      <c r="K7" s="118"/>
      <c r="L7" s="118"/>
      <c r="M7" s="118"/>
    </row>
    <row r="8" spans="1:13" x14ac:dyDescent="0.35">
      <c r="A8" s="8"/>
      <c r="B8" s="7" t="s">
        <v>44</v>
      </c>
      <c r="C8" s="7"/>
      <c r="D8" s="8"/>
      <c r="E8" s="41"/>
      <c r="F8" s="72"/>
      <c r="G8" s="41"/>
      <c r="J8" s="118"/>
      <c r="K8" s="118"/>
      <c r="L8" s="118"/>
      <c r="M8" s="118"/>
    </row>
    <row r="9" spans="1:13" hidden="1" x14ac:dyDescent="0.35">
      <c r="A9" s="8"/>
      <c r="B9" s="7" t="s">
        <v>45</v>
      </c>
      <c r="C9" s="7"/>
      <c r="D9" s="8"/>
      <c r="E9" s="41"/>
      <c r="F9" s="72"/>
      <c r="G9" s="41"/>
      <c r="J9" s="118"/>
      <c r="K9" s="118"/>
      <c r="L9" s="118"/>
      <c r="M9" s="118"/>
    </row>
    <row r="10" spans="1:13" hidden="1" x14ac:dyDescent="0.35">
      <c r="A10" s="119"/>
      <c r="B10" s="31" t="s">
        <v>46</v>
      </c>
      <c r="C10" s="31"/>
      <c r="D10" s="119">
        <v>7</v>
      </c>
      <c r="E10" s="169">
        <v>0</v>
      </c>
      <c r="F10" s="41"/>
      <c r="G10" s="175">
        <v>0</v>
      </c>
      <c r="J10" s="118"/>
      <c r="K10" s="118"/>
      <c r="L10" s="118"/>
      <c r="M10" s="118"/>
    </row>
    <row r="11" spans="1:13" hidden="1" x14ac:dyDescent="0.35">
      <c r="A11" s="119"/>
      <c r="B11" s="11" t="s">
        <v>47</v>
      </c>
      <c r="C11" s="11"/>
      <c r="D11" s="131"/>
      <c r="E11" s="170">
        <f>+E10</f>
        <v>0</v>
      </c>
      <c r="F11" s="132"/>
      <c r="G11" s="170">
        <f>+G10</f>
        <v>0</v>
      </c>
      <c r="J11" s="118"/>
      <c r="K11" s="118"/>
      <c r="L11" s="118"/>
      <c r="M11" s="118"/>
    </row>
    <row r="12" spans="1:13" hidden="1" x14ac:dyDescent="0.35">
      <c r="A12" s="119"/>
      <c r="B12" s="16"/>
      <c r="C12" s="16"/>
      <c r="E12" s="169"/>
      <c r="F12" s="41"/>
      <c r="G12" s="169"/>
      <c r="J12" s="118"/>
      <c r="K12" s="118"/>
      <c r="L12" s="118"/>
      <c r="M12" s="118"/>
    </row>
    <row r="13" spans="1:13" hidden="1" x14ac:dyDescent="0.35">
      <c r="A13" s="119"/>
      <c r="B13" s="7" t="s">
        <v>48</v>
      </c>
      <c r="C13" s="7"/>
      <c r="E13" s="169"/>
      <c r="F13" s="72"/>
      <c r="G13" s="169"/>
      <c r="J13" s="118"/>
      <c r="K13" s="118"/>
      <c r="L13" s="118"/>
      <c r="M13" s="118"/>
    </row>
    <row r="14" spans="1:13" hidden="1" x14ac:dyDescent="0.35">
      <c r="A14" s="119"/>
      <c r="B14" s="31" t="s">
        <v>49</v>
      </c>
      <c r="C14" s="31"/>
      <c r="E14" s="169">
        <v>0</v>
      </c>
      <c r="F14" s="41"/>
      <c r="G14" s="175">
        <v>0</v>
      </c>
      <c r="J14" s="118"/>
      <c r="K14" s="118"/>
      <c r="L14" s="118"/>
      <c r="M14" s="118"/>
    </row>
    <row r="15" spans="1:13" hidden="1" x14ac:dyDescent="0.35">
      <c r="A15" s="119"/>
      <c r="B15" s="11" t="s">
        <v>50</v>
      </c>
      <c r="C15" s="11"/>
      <c r="D15" s="131"/>
      <c r="E15" s="170">
        <f>SUM(E14)</f>
        <v>0</v>
      </c>
      <c r="F15" s="132"/>
      <c r="G15" s="170">
        <f>SUM(G14)</f>
        <v>0</v>
      </c>
      <c r="J15" s="118"/>
      <c r="K15" s="118"/>
      <c r="L15" s="118"/>
      <c r="M15" s="118"/>
    </row>
    <row r="16" spans="1:13" x14ac:dyDescent="0.35">
      <c r="A16" s="119"/>
      <c r="B16" s="16"/>
      <c r="C16" s="16"/>
      <c r="E16" s="169"/>
      <c r="F16" s="41"/>
      <c r="G16" s="169"/>
      <c r="J16" s="118"/>
      <c r="K16" s="118"/>
      <c r="L16" s="118"/>
      <c r="M16" s="118"/>
    </row>
    <row r="17" spans="1:13" ht="15" thickBot="1" x14ac:dyDescent="0.4">
      <c r="A17" s="119"/>
      <c r="B17" s="22" t="s">
        <v>51</v>
      </c>
      <c r="C17" s="22"/>
      <c r="D17" s="133"/>
      <c r="E17" s="171">
        <f>+E15+E11</f>
        <v>0</v>
      </c>
      <c r="F17" s="135"/>
      <c r="G17" s="171">
        <f>+G15+G11</f>
        <v>0</v>
      </c>
      <c r="J17" s="118"/>
      <c r="K17" s="118"/>
      <c r="L17" s="118"/>
      <c r="M17" s="118"/>
    </row>
    <row r="18" spans="1:13" x14ac:dyDescent="0.35">
      <c r="A18" s="119"/>
      <c r="B18" s="16"/>
      <c r="C18" s="16"/>
      <c r="E18" s="169"/>
      <c r="F18" s="41"/>
      <c r="G18" s="169"/>
      <c r="J18" s="118"/>
      <c r="K18" s="118"/>
      <c r="L18" s="118"/>
      <c r="M18" s="118"/>
    </row>
    <row r="19" spans="1:13" hidden="1" x14ac:dyDescent="0.35">
      <c r="A19" s="119"/>
      <c r="B19" s="16"/>
      <c r="C19" s="16"/>
      <c r="E19" s="169"/>
      <c r="F19" s="41"/>
      <c r="G19" s="169"/>
      <c r="J19" s="118"/>
      <c r="K19" s="118"/>
      <c r="L19" s="118"/>
      <c r="M19" s="118"/>
    </row>
    <row r="20" spans="1:13" x14ac:dyDescent="0.35">
      <c r="A20" s="119"/>
      <c r="B20" s="7" t="s">
        <v>52</v>
      </c>
      <c r="C20" s="7"/>
      <c r="E20" s="169"/>
      <c r="F20" s="41"/>
      <c r="G20" s="169"/>
      <c r="J20" s="118"/>
      <c r="K20" s="118"/>
      <c r="L20" s="118"/>
      <c r="M20" s="118"/>
    </row>
    <row r="21" spans="1:13" hidden="1" x14ac:dyDescent="0.35">
      <c r="A21" s="119"/>
      <c r="B21" s="7" t="s">
        <v>53</v>
      </c>
      <c r="C21" s="7"/>
      <c r="E21" s="169"/>
      <c r="F21" s="41"/>
      <c r="G21" s="169"/>
      <c r="J21" s="118"/>
      <c r="K21" s="118"/>
      <c r="L21" s="118"/>
      <c r="M21" s="118"/>
    </row>
    <row r="22" spans="1:13" hidden="1" x14ac:dyDescent="0.35">
      <c r="A22" s="119"/>
      <c r="B22" s="31" t="s">
        <v>54</v>
      </c>
      <c r="C22" s="31"/>
      <c r="D22" s="119">
        <v>8</v>
      </c>
      <c r="E22" s="169">
        <v>0</v>
      </c>
      <c r="F22" s="41"/>
      <c r="G22" s="169">
        <v>0</v>
      </c>
      <c r="J22" s="118"/>
      <c r="K22" s="118"/>
      <c r="L22" s="118"/>
      <c r="M22" s="118"/>
    </row>
    <row r="23" spans="1:13" hidden="1" x14ac:dyDescent="0.35">
      <c r="A23" s="119"/>
      <c r="B23" s="43" t="s">
        <v>55</v>
      </c>
      <c r="C23" s="43"/>
      <c r="D23" s="131"/>
      <c r="E23" s="170">
        <f>SUM(E20:E22)</f>
        <v>0</v>
      </c>
      <c r="F23" s="132"/>
      <c r="G23" s="170">
        <f>SUM(G20:G22)</f>
        <v>0</v>
      </c>
      <c r="J23" s="118"/>
      <c r="K23" s="118"/>
      <c r="L23" s="118"/>
      <c r="M23" s="118"/>
    </row>
    <row r="24" spans="1:13" hidden="1" x14ac:dyDescent="0.35">
      <c r="A24" s="119"/>
      <c r="B24" s="7"/>
      <c r="C24" s="7"/>
      <c r="E24" s="169"/>
      <c r="F24" s="41"/>
      <c r="G24" s="169"/>
      <c r="J24" s="118"/>
      <c r="K24" s="118"/>
      <c r="L24" s="118"/>
      <c r="M24" s="118"/>
    </row>
    <row r="25" spans="1:13" x14ac:dyDescent="0.35">
      <c r="A25" s="119"/>
      <c r="B25" s="32" t="s">
        <v>56</v>
      </c>
      <c r="C25" s="32"/>
      <c r="E25" s="169"/>
      <c r="F25" s="41"/>
      <c r="G25" s="169"/>
      <c r="J25" s="118"/>
      <c r="K25" s="118"/>
      <c r="L25" s="118"/>
      <c r="M25" s="118"/>
    </row>
    <row r="26" spans="1:13" x14ac:dyDescent="0.35">
      <c r="A26" s="119"/>
      <c r="B26" s="31" t="s">
        <v>57</v>
      </c>
      <c r="C26" s="31"/>
      <c r="E26" s="169">
        <v>0</v>
      </c>
      <c r="F26" s="41"/>
      <c r="G26" s="169">
        <v>0</v>
      </c>
      <c r="J26" s="118"/>
      <c r="K26" s="118"/>
      <c r="L26" s="118"/>
      <c r="M26" s="118"/>
    </row>
    <row r="27" spans="1:13" x14ac:dyDescent="0.35">
      <c r="A27" s="119"/>
      <c r="B27" s="31" t="s">
        <v>58</v>
      </c>
      <c r="C27" s="31"/>
      <c r="E27" s="177">
        <v>0</v>
      </c>
      <c r="F27" s="41"/>
      <c r="G27" s="177">
        <v>0</v>
      </c>
      <c r="J27" s="118"/>
      <c r="K27" s="118"/>
      <c r="L27" s="118"/>
      <c r="M27" s="118"/>
    </row>
    <row r="28" spans="1:13" x14ac:dyDescent="0.35">
      <c r="A28" s="119"/>
      <c r="B28" s="43" t="s">
        <v>59</v>
      </c>
      <c r="C28" s="43"/>
      <c r="D28" s="131"/>
      <c r="E28" s="170">
        <f>SUM(E26:E27)</f>
        <v>0</v>
      </c>
      <c r="F28" s="132"/>
      <c r="G28" s="170">
        <f>SUM(G26:G27)</f>
        <v>0</v>
      </c>
      <c r="J28" s="118"/>
      <c r="K28" s="118"/>
      <c r="L28" s="118"/>
      <c r="M28" s="118"/>
    </row>
    <row r="29" spans="1:13" x14ac:dyDescent="0.35">
      <c r="A29" s="119"/>
      <c r="B29" s="31"/>
      <c r="C29" s="31"/>
      <c r="E29" s="169"/>
      <c r="F29" s="41"/>
      <c r="G29" s="169"/>
      <c r="J29" s="118"/>
      <c r="K29" s="118"/>
      <c r="L29" s="118"/>
      <c r="M29" s="118"/>
    </row>
    <row r="30" spans="1:13" x14ac:dyDescent="0.35">
      <c r="A30" s="119"/>
      <c r="B30" s="31" t="s">
        <v>60</v>
      </c>
      <c r="C30" s="31"/>
      <c r="E30" s="169">
        <v>202282.83</v>
      </c>
      <c r="F30" s="41"/>
      <c r="G30" s="169">
        <v>191091.67</v>
      </c>
      <c r="J30" s="118"/>
      <c r="K30" s="118"/>
      <c r="L30" s="118"/>
      <c r="M30" s="118"/>
    </row>
    <row r="31" spans="1:13" x14ac:dyDescent="0.35">
      <c r="A31" s="119"/>
      <c r="B31" s="31" t="s">
        <v>61</v>
      </c>
      <c r="C31" s="31"/>
      <c r="E31" s="169">
        <v>0</v>
      </c>
      <c r="F31" s="41"/>
      <c r="G31" s="169">
        <v>0</v>
      </c>
      <c r="J31" s="118"/>
      <c r="K31" s="118"/>
      <c r="L31" s="118"/>
      <c r="M31" s="118"/>
    </row>
    <row r="32" spans="1:13" x14ac:dyDescent="0.35">
      <c r="A32" s="119"/>
      <c r="B32" s="31" t="s">
        <v>62</v>
      </c>
      <c r="C32" s="31"/>
      <c r="E32" s="169">
        <v>1723</v>
      </c>
      <c r="F32" s="41"/>
      <c r="G32" s="169">
        <v>1723</v>
      </c>
      <c r="J32" s="118"/>
      <c r="K32" s="118"/>
      <c r="L32" s="118"/>
      <c r="M32" s="118"/>
    </row>
    <row r="33" spans="1:15" x14ac:dyDescent="0.35">
      <c r="A33" s="119"/>
      <c r="B33" s="43" t="s">
        <v>63</v>
      </c>
      <c r="C33" s="43"/>
      <c r="D33" s="131"/>
      <c r="E33" s="180">
        <f>SUM(E30:E32)</f>
        <v>204005.83</v>
      </c>
      <c r="F33" s="132"/>
      <c r="G33" s="180">
        <f>SUM(G30:G32)</f>
        <v>192814.67</v>
      </c>
      <c r="J33" s="118"/>
      <c r="K33" s="118"/>
      <c r="L33" s="118"/>
      <c r="M33" s="118"/>
    </row>
    <row r="34" spans="1:15" x14ac:dyDescent="0.35">
      <c r="A34" s="119"/>
      <c r="B34" s="31" t="s">
        <v>64</v>
      </c>
      <c r="C34" s="31"/>
      <c r="E34" s="169"/>
      <c r="F34" s="41"/>
      <c r="G34" s="176"/>
      <c r="J34" s="118"/>
      <c r="K34" s="118"/>
      <c r="L34" s="118"/>
      <c r="M34" s="118"/>
    </row>
    <row r="35" spans="1:15" ht="15" thickBot="1" x14ac:dyDescent="0.4">
      <c r="A35" s="119"/>
      <c r="B35" s="22" t="s">
        <v>65</v>
      </c>
      <c r="C35" s="22"/>
      <c r="D35" s="133"/>
      <c r="E35" s="171">
        <f>E23+E28+E33</f>
        <v>204005.83</v>
      </c>
      <c r="F35" s="171"/>
      <c r="G35" s="171">
        <f>G23+G28+G33</f>
        <v>192814.67</v>
      </c>
      <c r="J35" s="118"/>
      <c r="K35" s="118"/>
      <c r="L35" s="118"/>
      <c r="M35" s="118"/>
    </row>
    <row r="36" spans="1:15" hidden="1" x14ac:dyDescent="0.35">
      <c r="A36" s="119"/>
      <c r="B36" s="31"/>
      <c r="C36" s="31"/>
      <c r="E36" s="169"/>
      <c r="F36" s="41"/>
      <c r="G36" s="169"/>
      <c r="J36" s="118"/>
      <c r="K36" s="118"/>
      <c r="L36" s="118"/>
      <c r="M36" s="118"/>
    </row>
    <row r="37" spans="1:15" x14ac:dyDescent="0.35">
      <c r="A37" s="119"/>
      <c r="B37" s="31"/>
      <c r="C37" s="31"/>
      <c r="E37" s="169"/>
      <c r="F37" s="41"/>
      <c r="G37" s="169"/>
      <c r="J37" s="118"/>
      <c r="K37" s="118"/>
      <c r="L37" s="118"/>
      <c r="M37" s="118"/>
    </row>
    <row r="38" spans="1:15" ht="18.75" customHeight="1" thickBot="1" x14ac:dyDescent="0.4">
      <c r="A38" s="119"/>
      <c r="B38" s="137" t="s">
        <v>66</v>
      </c>
      <c r="C38" s="137"/>
      <c r="D38" s="138"/>
      <c r="E38" s="172">
        <f>+E17+E35</f>
        <v>204005.83</v>
      </c>
      <c r="F38" s="139"/>
      <c r="G38" s="172">
        <f>+G17+G35</f>
        <v>192814.67</v>
      </c>
      <c r="J38" s="118"/>
      <c r="K38" s="118"/>
      <c r="L38" s="118"/>
      <c r="M38" s="118"/>
    </row>
    <row r="39" spans="1:15" ht="15" thickTop="1" x14ac:dyDescent="0.35">
      <c r="A39" s="140"/>
      <c r="B39" s="31"/>
      <c r="C39" s="31"/>
      <c r="D39" s="141"/>
      <c r="E39" s="169"/>
      <c r="F39" s="41"/>
      <c r="G39" s="41"/>
      <c r="J39" s="153"/>
      <c r="K39" s="152"/>
      <c r="L39" s="201"/>
      <c r="M39" s="201"/>
      <c r="N39" s="149"/>
      <c r="O39" s="201"/>
    </row>
    <row r="40" spans="1:15" s="127" customFormat="1" ht="18.5" x14ac:dyDescent="0.45">
      <c r="A40" s="123"/>
      <c r="B40" s="124" t="s">
        <v>67</v>
      </c>
      <c r="C40" s="124"/>
      <c r="D40" s="123"/>
      <c r="E40" s="125"/>
      <c r="F40" s="126"/>
      <c r="G40" s="125"/>
      <c r="J40" s="152"/>
      <c r="K40" s="152"/>
      <c r="L40" s="201"/>
      <c r="M40" s="149"/>
      <c r="N40" s="201"/>
      <c r="O40" s="149"/>
    </row>
    <row r="41" spans="1:15" x14ac:dyDescent="0.35">
      <c r="B41" s="31"/>
      <c r="C41" s="31"/>
      <c r="E41" s="169"/>
      <c r="F41" s="41"/>
      <c r="G41" s="41"/>
      <c r="J41" s="153"/>
      <c r="K41" s="152"/>
      <c r="L41" s="201"/>
      <c r="M41" s="149"/>
      <c r="N41" s="201"/>
      <c r="O41" s="149"/>
    </row>
    <row r="42" spans="1:15" hidden="1" x14ac:dyDescent="0.35">
      <c r="B42" s="7" t="s">
        <v>68</v>
      </c>
      <c r="C42" s="31"/>
      <c r="E42" s="169"/>
      <c r="F42" s="41"/>
      <c r="G42" s="41"/>
      <c r="J42" s="153"/>
      <c r="K42" s="152"/>
      <c r="L42" s="201"/>
      <c r="M42" s="149"/>
      <c r="N42" s="201"/>
      <c r="O42" s="149"/>
    </row>
    <row r="43" spans="1:15" hidden="1" x14ac:dyDescent="0.35">
      <c r="B43" s="31" t="s">
        <v>69</v>
      </c>
      <c r="C43" s="31"/>
      <c r="D43" s="119">
        <v>12</v>
      </c>
      <c r="E43" s="169">
        <v>0</v>
      </c>
      <c r="F43" s="41"/>
      <c r="G43" s="169">
        <v>0</v>
      </c>
      <c r="J43" s="153"/>
      <c r="K43" s="152"/>
      <c r="L43" s="201"/>
      <c r="M43" s="149"/>
      <c r="N43" s="201"/>
      <c r="O43" s="149"/>
    </row>
    <row r="44" spans="1:15" hidden="1" x14ac:dyDescent="0.35">
      <c r="B44" s="38" t="s">
        <v>70</v>
      </c>
      <c r="C44" s="38"/>
      <c r="D44" s="157">
        <v>12</v>
      </c>
      <c r="E44" s="173">
        <v>0</v>
      </c>
      <c r="F44" s="65"/>
      <c r="G44" s="173">
        <v>0</v>
      </c>
      <c r="J44" s="150"/>
      <c r="K44" s="151"/>
      <c r="L44" s="201"/>
      <c r="M44" s="154"/>
      <c r="N44" s="149"/>
      <c r="O44" s="154"/>
    </row>
    <row r="45" spans="1:15" ht="15" hidden="1" thickBot="1" x14ac:dyDescent="0.4">
      <c r="B45" s="158" t="s">
        <v>71</v>
      </c>
      <c r="C45" s="159"/>
      <c r="D45" s="143"/>
      <c r="E45" s="174">
        <f>SUM(E43:E44)</f>
        <v>0</v>
      </c>
      <c r="F45" s="144"/>
      <c r="G45" s="174">
        <f>SUM(G43:G44)</f>
        <v>0</v>
      </c>
      <c r="J45" s="152"/>
      <c r="K45" s="152"/>
      <c r="L45" s="201"/>
      <c r="M45" s="149"/>
      <c r="N45" s="149"/>
      <c r="O45" s="154"/>
    </row>
    <row r="46" spans="1:15" hidden="1" x14ac:dyDescent="0.35">
      <c r="B46" s="31"/>
      <c r="C46" s="31"/>
      <c r="E46" s="169"/>
      <c r="F46" s="41"/>
      <c r="G46" s="169"/>
      <c r="J46" s="153"/>
      <c r="K46" s="152"/>
      <c r="L46" s="201"/>
      <c r="M46" s="149"/>
      <c r="N46" s="201"/>
      <c r="O46" s="149"/>
    </row>
    <row r="47" spans="1:15" x14ac:dyDescent="0.35">
      <c r="B47" s="32" t="s">
        <v>72</v>
      </c>
      <c r="C47" s="31"/>
      <c r="E47" s="169"/>
      <c r="F47" s="41"/>
      <c r="G47" s="169"/>
      <c r="J47" s="152"/>
      <c r="K47" s="152"/>
      <c r="L47" s="201"/>
      <c r="M47" s="149"/>
      <c r="N47" s="201"/>
      <c r="O47" s="149"/>
    </row>
    <row r="48" spans="1:15" x14ac:dyDescent="0.35">
      <c r="A48" s="119"/>
      <c r="B48" s="17" t="s">
        <v>73</v>
      </c>
      <c r="C48" s="7"/>
      <c r="D48" s="119">
        <v>3</v>
      </c>
      <c r="E48" s="175">
        <f>G50</f>
        <v>140110.22</v>
      </c>
      <c r="F48" s="41"/>
      <c r="G48" s="175">
        <v>123518.28</v>
      </c>
      <c r="J48" s="205"/>
      <c r="K48" s="153"/>
      <c r="L48" s="201"/>
      <c r="M48" s="155"/>
      <c r="N48" s="156"/>
      <c r="O48" s="155"/>
    </row>
    <row r="49" spans="1:13" x14ac:dyDescent="0.35">
      <c r="A49" s="119"/>
      <c r="B49" s="152" t="s">
        <v>74</v>
      </c>
      <c r="C49" s="31"/>
      <c r="D49" s="119">
        <v>3</v>
      </c>
      <c r="E49" s="169">
        <f>Resultat!C51</f>
        <v>11190.86</v>
      </c>
      <c r="F49" s="41"/>
      <c r="G49" s="165">
        <v>16591.939999999999</v>
      </c>
      <c r="J49" s="118"/>
      <c r="K49" s="118"/>
      <c r="L49" s="118"/>
      <c r="M49" s="118"/>
    </row>
    <row r="50" spans="1:13" ht="15" thickBot="1" x14ac:dyDescent="0.4">
      <c r="A50" s="119"/>
      <c r="B50" s="142" t="s">
        <v>75</v>
      </c>
      <c r="C50" s="142"/>
      <c r="D50" s="143"/>
      <c r="E50" s="174">
        <f>SUM(E48:E49)</f>
        <v>151301.08000000002</v>
      </c>
      <c r="F50" s="144"/>
      <c r="G50" s="174">
        <f>SUM(G48:G49)</f>
        <v>140110.22</v>
      </c>
      <c r="J50" s="118">
        <f>140110.51-16591.94</f>
        <v>123518.57</v>
      </c>
      <c r="K50" s="118"/>
      <c r="L50" s="118"/>
      <c r="M50" s="118"/>
    </row>
    <row r="51" spans="1:13" x14ac:dyDescent="0.35">
      <c r="A51" s="119"/>
      <c r="B51" s="32"/>
      <c r="C51" s="32"/>
      <c r="E51" s="169"/>
      <c r="F51" s="41"/>
      <c r="G51" s="169"/>
      <c r="J51" s="118"/>
      <c r="K51" s="118"/>
      <c r="L51" s="118"/>
      <c r="M51" s="118"/>
    </row>
    <row r="52" spans="1:13" ht="15" thickBot="1" x14ac:dyDescent="0.4">
      <c r="A52" s="119"/>
      <c r="B52" s="22" t="s">
        <v>76</v>
      </c>
      <c r="C52" s="22"/>
      <c r="D52" s="133"/>
      <c r="E52" s="171">
        <f>E50+E45</f>
        <v>151301.08000000002</v>
      </c>
      <c r="F52" s="135"/>
      <c r="G52" s="171">
        <f>G50+G45</f>
        <v>140110.22</v>
      </c>
      <c r="J52" s="118"/>
      <c r="K52" s="118"/>
      <c r="L52" s="118"/>
      <c r="M52" s="118"/>
    </row>
    <row r="53" spans="1:13" x14ac:dyDescent="0.35">
      <c r="A53" s="119"/>
      <c r="B53" s="32"/>
      <c r="C53" s="32"/>
      <c r="E53" s="169"/>
      <c r="F53" s="41"/>
      <c r="G53" s="169"/>
      <c r="J53" s="118"/>
      <c r="K53" s="118"/>
      <c r="L53" s="118"/>
      <c r="M53" s="118"/>
    </row>
    <row r="54" spans="1:13" x14ac:dyDescent="0.35">
      <c r="A54" s="119"/>
      <c r="B54" s="32" t="s">
        <v>77</v>
      </c>
      <c r="C54" s="32"/>
      <c r="E54" s="169"/>
      <c r="F54" s="41"/>
      <c r="G54" s="169"/>
      <c r="J54" s="118"/>
      <c r="K54" s="118"/>
      <c r="L54" s="177"/>
      <c r="M54" s="118"/>
    </row>
    <row r="55" spans="1:13" x14ac:dyDescent="0.35">
      <c r="A55" s="119"/>
      <c r="B55" s="32" t="s">
        <v>78</v>
      </c>
      <c r="C55" s="32"/>
      <c r="E55" s="169"/>
      <c r="F55" s="41"/>
      <c r="G55" s="169"/>
      <c r="J55" s="118"/>
      <c r="K55" s="118"/>
      <c r="L55" s="118"/>
      <c r="M55" s="118"/>
    </row>
    <row r="56" spans="1:13" x14ac:dyDescent="0.35">
      <c r="A56" s="119"/>
      <c r="B56" s="31" t="s">
        <v>79</v>
      </c>
      <c r="C56" s="31"/>
      <c r="E56" s="169">
        <v>0</v>
      </c>
      <c r="F56" s="41"/>
      <c r="G56" s="175">
        <v>0</v>
      </c>
      <c r="J56" s="118"/>
      <c r="K56" s="118"/>
      <c r="L56" s="118"/>
      <c r="M56" s="118"/>
    </row>
    <row r="57" spans="1:13" x14ac:dyDescent="0.35">
      <c r="A57" s="119"/>
      <c r="B57" s="31" t="s">
        <v>80</v>
      </c>
      <c r="C57" s="31"/>
      <c r="E57" s="169">
        <v>0</v>
      </c>
      <c r="F57" s="41"/>
      <c r="G57" s="175">
        <v>0</v>
      </c>
      <c r="J57" s="118"/>
      <c r="K57" s="118"/>
      <c r="L57" s="118"/>
      <c r="M57" s="118"/>
    </row>
    <row r="58" spans="1:13" x14ac:dyDescent="0.35">
      <c r="A58" s="119"/>
      <c r="B58" s="43" t="s">
        <v>81</v>
      </c>
      <c r="C58" s="43"/>
      <c r="D58" s="131"/>
      <c r="E58" s="170">
        <f>SUM(E56:E57)</f>
        <v>0</v>
      </c>
      <c r="F58" s="132"/>
      <c r="G58" s="170">
        <f>SUM(G56:G57)</f>
        <v>0</v>
      </c>
      <c r="J58" s="118"/>
      <c r="K58" s="118"/>
      <c r="L58" s="118"/>
      <c r="M58" s="118"/>
    </row>
    <row r="59" spans="1:13" x14ac:dyDescent="0.35">
      <c r="A59" s="119"/>
      <c r="B59" s="31"/>
      <c r="C59" s="31"/>
      <c r="E59" s="169"/>
      <c r="F59" s="41"/>
      <c r="G59" s="169"/>
      <c r="J59" s="118"/>
      <c r="K59" s="118"/>
      <c r="L59" s="118"/>
      <c r="M59" s="118"/>
    </row>
    <row r="60" spans="1:13" x14ac:dyDescent="0.35">
      <c r="A60" s="119"/>
      <c r="B60" s="32" t="s">
        <v>82</v>
      </c>
      <c r="C60" s="32"/>
      <c r="E60" s="169"/>
      <c r="F60" s="41"/>
      <c r="G60" s="169"/>
      <c r="J60" s="118"/>
      <c r="K60" s="118"/>
      <c r="L60" s="118"/>
      <c r="M60" s="118"/>
    </row>
    <row r="61" spans="1:13" x14ac:dyDescent="0.35">
      <c r="A61" s="119"/>
      <c r="B61" s="31" t="s">
        <v>83</v>
      </c>
      <c r="C61" s="31"/>
      <c r="E61" s="169">
        <v>0</v>
      </c>
      <c r="F61" s="41"/>
      <c r="G61" s="175">
        <v>0</v>
      </c>
      <c r="J61" s="118"/>
      <c r="K61" s="118"/>
      <c r="L61" s="118"/>
      <c r="M61" s="118"/>
    </row>
    <row r="62" spans="1:13" x14ac:dyDescent="0.35">
      <c r="A62" s="119"/>
      <c r="B62" s="31" t="s">
        <v>84</v>
      </c>
      <c r="C62" s="31"/>
      <c r="E62" s="169">
        <v>0</v>
      </c>
      <c r="F62" s="41"/>
      <c r="G62" s="175">
        <v>0</v>
      </c>
      <c r="J62" s="118"/>
      <c r="K62" s="118"/>
      <c r="L62" s="118"/>
      <c r="M62" s="118"/>
    </row>
    <row r="63" spans="1:13" x14ac:dyDescent="0.35">
      <c r="A63" s="119"/>
      <c r="B63" s="31" t="s">
        <v>85</v>
      </c>
      <c r="C63" s="31"/>
      <c r="E63" s="169">
        <v>52704.45</v>
      </c>
      <c r="F63" s="41"/>
      <c r="G63" s="175">
        <v>52704.45</v>
      </c>
    </row>
    <row r="64" spans="1:13" x14ac:dyDescent="0.35">
      <c r="A64" s="119"/>
      <c r="B64" s="43" t="s">
        <v>86</v>
      </c>
      <c r="C64" s="43"/>
      <c r="D64" s="131"/>
      <c r="E64" s="170">
        <f>SUM(E61:E63)</f>
        <v>52704.45</v>
      </c>
      <c r="F64" s="132"/>
      <c r="G64" s="170">
        <f>SUM(G61:G63)</f>
        <v>52704.45</v>
      </c>
    </row>
    <row r="65" spans="1:10" x14ac:dyDescent="0.35">
      <c r="A65" s="119"/>
      <c r="B65" s="31"/>
      <c r="C65" s="31"/>
      <c r="D65" s="42"/>
      <c r="E65" s="169"/>
      <c r="F65" s="41"/>
      <c r="G65" s="169"/>
    </row>
    <row r="66" spans="1:10" ht="15" thickBot="1" x14ac:dyDescent="0.4">
      <c r="A66" s="119"/>
      <c r="B66" s="22" t="s">
        <v>87</v>
      </c>
      <c r="C66" s="22"/>
      <c r="D66" s="23"/>
      <c r="E66" s="171">
        <f>+E58+E64</f>
        <v>52704.45</v>
      </c>
      <c r="F66" s="134"/>
      <c r="G66" s="171">
        <f t="shared" ref="G66" si="0">+G58+G64</f>
        <v>52704.45</v>
      </c>
    </row>
    <row r="67" spans="1:10" x14ac:dyDescent="0.35">
      <c r="A67" s="119"/>
      <c r="E67" s="169"/>
      <c r="F67" s="118"/>
      <c r="G67" s="169"/>
    </row>
    <row r="68" spans="1:10" hidden="1" x14ac:dyDescent="0.35">
      <c r="A68" s="119"/>
      <c r="E68" s="169"/>
      <c r="F68" s="118"/>
      <c r="G68" s="169"/>
    </row>
    <row r="69" spans="1:10" ht="15" thickBot="1" x14ac:dyDescent="0.4">
      <c r="A69" s="119"/>
      <c r="B69" s="137" t="s">
        <v>88</v>
      </c>
      <c r="C69" s="137"/>
      <c r="D69" s="145"/>
      <c r="E69" s="172">
        <f>E52+E66</f>
        <v>204005.53000000003</v>
      </c>
      <c r="F69" s="146"/>
      <c r="G69" s="172">
        <f>G52+G66</f>
        <v>192814.66999999998</v>
      </c>
      <c r="J69" s="118"/>
    </row>
    <row r="70" spans="1:10" ht="15" thickTop="1" x14ac:dyDescent="0.35">
      <c r="A70" s="119"/>
      <c r="B70" s="7"/>
      <c r="C70" s="7"/>
      <c r="D70" s="8"/>
      <c r="E70" s="136"/>
      <c r="F70" s="118"/>
      <c r="G70" s="136"/>
    </row>
    <row r="71" spans="1:10" x14ac:dyDescent="0.35">
      <c r="A71" s="119"/>
      <c r="B71" s="7"/>
      <c r="C71" s="7"/>
      <c r="D71" s="8"/>
      <c r="E71" s="136"/>
      <c r="F71" s="118"/>
      <c r="G71" s="136"/>
    </row>
    <row r="72" spans="1:10" x14ac:dyDescent="0.35">
      <c r="C72" s="147" t="s">
        <v>253</v>
      </c>
      <c r="E72" s="118"/>
      <c r="F72" s="118"/>
      <c r="G72" s="118"/>
    </row>
    <row r="75" spans="1:10" x14ac:dyDescent="0.35">
      <c r="B75" s="119" t="s">
        <v>94</v>
      </c>
      <c r="C75" s="119" t="s">
        <v>89</v>
      </c>
      <c r="E75" s="130"/>
      <c r="F75" s="119" t="s">
        <v>246</v>
      </c>
      <c r="G75" s="119"/>
      <c r="H75" s="119"/>
    </row>
    <row r="76" spans="1:10" x14ac:dyDescent="0.35">
      <c r="B76" s="119" t="s">
        <v>90</v>
      </c>
      <c r="C76" s="119" t="s">
        <v>91</v>
      </c>
      <c r="E76" s="119"/>
      <c r="F76" s="119" t="s">
        <v>92</v>
      </c>
      <c r="G76" s="119"/>
      <c r="H76" s="119"/>
    </row>
    <row r="77" spans="1:10" x14ac:dyDescent="0.35">
      <c r="B77" s="119"/>
      <c r="C77" s="119"/>
      <c r="E77" s="119"/>
      <c r="F77" s="119"/>
      <c r="G77" s="119"/>
      <c r="H77" s="119"/>
    </row>
    <row r="78" spans="1:10" x14ac:dyDescent="0.35">
      <c r="B78" s="119"/>
      <c r="C78" s="119"/>
      <c r="E78" s="130"/>
      <c r="F78" s="119"/>
      <c r="G78" s="130"/>
      <c r="H78" s="119"/>
    </row>
    <row r="79" spans="1:10" x14ac:dyDescent="0.35">
      <c r="B79" s="119" t="s">
        <v>93</v>
      </c>
      <c r="C79" s="196" t="s">
        <v>244</v>
      </c>
      <c r="E79" s="130"/>
      <c r="F79" s="119"/>
      <c r="G79" s="119"/>
      <c r="H79" s="119"/>
    </row>
    <row r="80" spans="1:10" x14ac:dyDescent="0.35">
      <c r="B80" s="119" t="s">
        <v>95</v>
      </c>
      <c r="C80" s="119" t="s">
        <v>96</v>
      </c>
      <c r="E80" s="119"/>
      <c r="F80" s="119"/>
      <c r="G80" s="119"/>
      <c r="H80" s="119"/>
    </row>
    <row r="81" spans="2:8" x14ac:dyDescent="0.35">
      <c r="B81" s="119"/>
      <c r="C81" s="119"/>
      <c r="E81" s="119"/>
      <c r="F81" s="119"/>
      <c r="G81" s="119"/>
      <c r="H81" s="119"/>
    </row>
    <row r="82" spans="2:8" x14ac:dyDescent="0.35">
      <c r="B82" s="119"/>
      <c r="C82" s="119"/>
      <c r="E82" s="119"/>
      <c r="F82" s="119"/>
      <c r="G82" s="130"/>
      <c r="H82" s="119"/>
    </row>
    <row r="83" spans="2:8" x14ac:dyDescent="0.35">
      <c r="B83" s="119"/>
      <c r="C83" s="119"/>
      <c r="E83" s="130"/>
      <c r="F83" s="119"/>
      <c r="G83" s="119"/>
      <c r="H83" s="119"/>
    </row>
    <row r="84" spans="2:8" x14ac:dyDescent="0.35">
      <c r="B84" s="119"/>
      <c r="C84" s="119"/>
      <c r="E84" s="130"/>
      <c r="F84" s="119"/>
      <c r="G84" s="119"/>
      <c r="H84" s="119"/>
    </row>
    <row r="85" spans="2:8" x14ac:dyDescent="0.35">
      <c r="B85" s="119"/>
      <c r="C85" s="119"/>
      <c r="E85" s="119"/>
      <c r="F85" s="119"/>
      <c r="G85" s="130"/>
      <c r="H85" s="119"/>
    </row>
    <row r="86" spans="2:8" x14ac:dyDescent="0.35">
      <c r="B86" s="119"/>
      <c r="C86" s="119"/>
      <c r="E86" s="119"/>
      <c r="F86" s="119"/>
      <c r="G86" s="130"/>
      <c r="H86" s="119"/>
    </row>
    <row r="87" spans="2:8" x14ac:dyDescent="0.35">
      <c r="B87" s="119"/>
      <c r="E87" s="130"/>
      <c r="F87" s="119"/>
      <c r="G87" s="119"/>
      <c r="H87" s="119"/>
    </row>
    <row r="88" spans="2:8" x14ac:dyDescent="0.35">
      <c r="B88" s="119"/>
      <c r="E88" s="130"/>
      <c r="F88" s="119"/>
      <c r="G88" s="119"/>
      <c r="H88" s="119"/>
    </row>
    <row r="89" spans="2:8" x14ac:dyDescent="0.35">
      <c r="C89" s="119"/>
      <c r="E89" s="119"/>
      <c r="F89" s="119"/>
      <c r="G89" s="119"/>
      <c r="H89" s="119"/>
    </row>
  </sheetData>
  <mergeCells count="2">
    <mergeCell ref="B1:G1"/>
    <mergeCell ref="B2:G2"/>
  </mergeCells>
  <pageMargins left="0.70866141732283472" right="0.70866141732283472" top="0.55118110236220474" bottom="0.19685039370078741" header="0.31496062992125984" footer="0.31496062992125984"/>
  <pageSetup paperSize="9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O235"/>
  <sheetViews>
    <sheetView showGridLines="0" tabSelected="1" topLeftCell="A23" zoomScaleNormal="100" zoomScaleSheetLayoutView="85" workbookViewId="0">
      <selection activeCell="D158" sqref="D158"/>
    </sheetView>
  </sheetViews>
  <sheetFormatPr baseColWidth="10" defaultColWidth="9.1796875" defaultRowHeight="13" x14ac:dyDescent="0.3"/>
  <cols>
    <col min="1" max="1" width="8.54296875" style="3" customWidth="1"/>
    <col min="2" max="2" width="7.453125" style="3" customWidth="1"/>
    <col min="3" max="3" width="17.1796875" style="3" customWidth="1"/>
    <col min="4" max="4" width="13" style="3" customWidth="1"/>
    <col min="5" max="5" width="18.54296875" style="3" customWidth="1"/>
    <col min="6" max="6" width="12" style="3" customWidth="1"/>
    <col min="7" max="7" width="11.453125" style="3" customWidth="1"/>
    <col min="8" max="8" width="12.453125" style="3" customWidth="1"/>
    <col min="9" max="9" width="11.453125" style="3" customWidth="1"/>
    <col min="10" max="10" width="9.54296875" style="3" customWidth="1"/>
    <col min="11" max="14" width="9.1796875" style="3"/>
    <col min="15" max="15" width="10.453125" style="3" bestFit="1" customWidth="1"/>
    <col min="16" max="16" width="9.81640625" style="3" bestFit="1" customWidth="1"/>
    <col min="17" max="16384" width="9.1796875" style="3"/>
  </cols>
  <sheetData>
    <row r="1" spans="1:8" ht="23.5" x14ac:dyDescent="0.55000000000000004">
      <c r="A1" s="218" t="str">
        <f>+Forside!B12</f>
        <v>Målselv Idrettslag</v>
      </c>
      <c r="B1" s="218"/>
      <c r="C1" s="218"/>
      <c r="D1" s="218"/>
      <c r="E1" s="218"/>
      <c r="F1" s="218"/>
      <c r="G1" s="218"/>
      <c r="H1" s="218"/>
    </row>
    <row r="2" spans="1:8" ht="12.75" customHeight="1" x14ac:dyDescent="0.35">
      <c r="A2" s="221" t="str">
        <f>Forside!B32</f>
        <v>Skihytta</v>
      </c>
      <c r="B2" s="221"/>
      <c r="C2" s="221"/>
      <c r="D2" s="221"/>
      <c r="E2" s="221"/>
      <c r="F2" s="221"/>
      <c r="G2" s="221"/>
      <c r="H2" s="221"/>
    </row>
    <row r="3" spans="1:8" ht="12.75" customHeight="1" x14ac:dyDescent="0.55000000000000004">
      <c r="A3" s="202"/>
      <c r="D3" s="28"/>
      <c r="E3" s="29"/>
    </row>
    <row r="4" spans="1:8" ht="23.25" customHeight="1" x14ac:dyDescent="0.5">
      <c r="A4" s="219" t="s">
        <v>97</v>
      </c>
      <c r="B4" s="219"/>
      <c r="C4" s="219"/>
      <c r="D4" s="219"/>
      <c r="E4" s="219"/>
      <c r="F4" s="219"/>
      <c r="G4" s="219"/>
      <c r="H4" s="219"/>
    </row>
    <row r="5" spans="1:8" x14ac:dyDescent="0.3">
      <c r="E5" s="5"/>
    </row>
    <row r="6" spans="1:8" ht="12.75" customHeight="1" x14ac:dyDescent="0.3"/>
    <row r="7" spans="1:8" ht="14.5" x14ac:dyDescent="0.35">
      <c r="A7" s="30" t="s">
        <v>98</v>
      </c>
      <c r="B7" s="30" t="s">
        <v>99</v>
      </c>
    </row>
    <row r="8" spans="1:8" x14ac:dyDescent="0.3">
      <c r="B8" s="31" t="s">
        <v>100</v>
      </c>
    </row>
    <row r="9" spans="1:8" x14ac:dyDescent="0.3">
      <c r="B9" s="31" t="s">
        <v>101</v>
      </c>
    </row>
    <row r="10" spans="1:8" x14ac:dyDescent="0.3">
      <c r="B10" s="31"/>
    </row>
    <row r="11" spans="1:8" x14ac:dyDescent="0.3">
      <c r="B11" s="32" t="s">
        <v>102</v>
      </c>
    </row>
    <row r="12" spans="1:8" x14ac:dyDescent="0.3">
      <c r="B12" s="31" t="s">
        <v>103</v>
      </c>
    </row>
    <row r="13" spans="1:8" x14ac:dyDescent="0.3">
      <c r="B13" s="31" t="s">
        <v>104</v>
      </c>
    </row>
    <row r="14" spans="1:8" x14ac:dyDescent="0.3">
      <c r="B14" s="32"/>
    </row>
    <row r="15" spans="1:8" x14ac:dyDescent="0.3">
      <c r="B15" s="31" t="s">
        <v>105</v>
      </c>
    </row>
    <row r="16" spans="1:8" x14ac:dyDescent="0.3">
      <c r="B16" s="31" t="s">
        <v>106</v>
      </c>
    </row>
    <row r="17" spans="2:2" x14ac:dyDescent="0.3">
      <c r="B17" s="31" t="s">
        <v>107</v>
      </c>
    </row>
    <row r="18" spans="2:2" x14ac:dyDescent="0.3">
      <c r="B18" s="31"/>
    </row>
    <row r="19" spans="2:2" x14ac:dyDescent="0.3">
      <c r="B19" s="31" t="s">
        <v>108</v>
      </c>
    </row>
    <row r="20" spans="2:2" x14ac:dyDescent="0.3">
      <c r="B20" s="31" t="s">
        <v>109</v>
      </c>
    </row>
    <row r="21" spans="2:2" x14ac:dyDescent="0.3">
      <c r="B21" s="3" t="s">
        <v>110</v>
      </c>
    </row>
    <row r="22" spans="2:2" x14ac:dyDescent="0.3">
      <c r="B22" s="31" t="s">
        <v>111</v>
      </c>
    </row>
    <row r="23" spans="2:2" x14ac:dyDescent="0.3">
      <c r="B23" s="31" t="s">
        <v>112</v>
      </c>
    </row>
    <row r="24" spans="2:2" x14ac:dyDescent="0.3">
      <c r="B24" s="31" t="s">
        <v>113</v>
      </c>
    </row>
    <row r="25" spans="2:2" x14ac:dyDescent="0.3">
      <c r="B25" s="31" t="s">
        <v>114</v>
      </c>
    </row>
    <row r="26" spans="2:2" x14ac:dyDescent="0.3">
      <c r="B26" s="31"/>
    </row>
    <row r="27" spans="2:2" x14ac:dyDescent="0.3">
      <c r="B27" s="32" t="s">
        <v>115</v>
      </c>
    </row>
    <row r="28" spans="2:2" x14ac:dyDescent="0.3">
      <c r="B28" s="31" t="s">
        <v>116</v>
      </c>
    </row>
    <row r="29" spans="2:2" x14ac:dyDescent="0.3">
      <c r="B29" s="31"/>
    </row>
    <row r="30" spans="2:2" x14ac:dyDescent="0.3">
      <c r="B30" s="32" t="s">
        <v>56</v>
      </c>
    </row>
    <row r="31" spans="2:2" x14ac:dyDescent="0.3">
      <c r="B31" s="31" t="s">
        <v>117</v>
      </c>
    </row>
    <row r="32" spans="2:2" x14ac:dyDescent="0.3">
      <c r="B32" s="31" t="s">
        <v>118</v>
      </c>
    </row>
    <row r="33" spans="2:2" x14ac:dyDescent="0.3">
      <c r="B33" s="31"/>
    </row>
    <row r="34" spans="2:2" x14ac:dyDescent="0.3">
      <c r="B34" s="32" t="s">
        <v>63</v>
      </c>
    </row>
    <row r="35" spans="2:2" x14ac:dyDescent="0.3">
      <c r="B35" s="31" t="s">
        <v>119</v>
      </c>
    </row>
    <row r="36" spans="2:2" x14ac:dyDescent="0.3">
      <c r="B36" s="31" t="s">
        <v>120</v>
      </c>
    </row>
    <row r="37" spans="2:2" x14ac:dyDescent="0.3">
      <c r="B37" s="31"/>
    </row>
    <row r="38" spans="2:2" hidden="1" x14ac:dyDescent="0.3">
      <c r="B38" s="163" t="s">
        <v>121</v>
      </c>
    </row>
    <row r="39" spans="2:2" s="161" customFormat="1" hidden="1" x14ac:dyDescent="0.3">
      <c r="B39" s="162" t="s">
        <v>122</v>
      </c>
    </row>
    <row r="40" spans="2:2" s="161" customFormat="1" hidden="1" x14ac:dyDescent="0.3">
      <c r="B40" s="162" t="s">
        <v>123</v>
      </c>
    </row>
    <row r="41" spans="2:2" hidden="1" x14ac:dyDescent="0.3">
      <c r="B41" s="31"/>
    </row>
    <row r="42" spans="2:2" hidden="1" x14ac:dyDescent="0.3">
      <c r="B42" s="163" t="s">
        <v>124</v>
      </c>
    </row>
    <row r="43" spans="2:2" hidden="1" x14ac:dyDescent="0.3">
      <c r="B43" s="162" t="s">
        <v>125</v>
      </c>
    </row>
    <row r="44" spans="2:2" hidden="1" x14ac:dyDescent="0.3">
      <c r="B44" s="164" t="s">
        <v>126</v>
      </c>
    </row>
    <row r="45" spans="2:2" hidden="1" x14ac:dyDescent="0.3">
      <c r="B45" s="31"/>
    </row>
    <row r="46" spans="2:2" x14ac:dyDescent="0.3">
      <c r="B46" s="32" t="s">
        <v>127</v>
      </c>
    </row>
    <row r="47" spans="2:2" x14ac:dyDescent="0.3">
      <c r="B47" s="31" t="s">
        <v>128</v>
      </c>
    </row>
    <row r="48" spans="2:2" x14ac:dyDescent="0.3">
      <c r="B48" s="31" t="s">
        <v>129</v>
      </c>
    </row>
    <row r="49" spans="1:7" hidden="1" x14ac:dyDescent="0.3">
      <c r="B49" s="31" t="s">
        <v>130</v>
      </c>
    </row>
    <row r="50" spans="1:7" hidden="1" x14ac:dyDescent="0.3">
      <c r="B50" s="31" t="s">
        <v>131</v>
      </c>
    </row>
    <row r="51" spans="1:7" x14ac:dyDescent="0.3">
      <c r="B51" s="31"/>
    </row>
    <row r="52" spans="1:7" x14ac:dyDescent="0.3">
      <c r="B52" s="32" t="s">
        <v>132</v>
      </c>
    </row>
    <row r="53" spans="1:7" x14ac:dyDescent="0.3">
      <c r="B53" s="31" t="s">
        <v>133</v>
      </c>
    </row>
    <row r="54" spans="1:7" x14ac:dyDescent="0.3">
      <c r="B54" s="31" t="s">
        <v>134</v>
      </c>
    </row>
    <row r="55" spans="1:7" x14ac:dyDescent="0.3">
      <c r="B55" s="3" t="s">
        <v>135</v>
      </c>
    </row>
    <row r="56" spans="1:7" ht="14.5" hidden="1" x14ac:dyDescent="0.35">
      <c r="A56" s="30" t="s">
        <v>136</v>
      </c>
      <c r="B56" s="30" t="s">
        <v>137</v>
      </c>
      <c r="E56" s="3" t="s">
        <v>138</v>
      </c>
    </row>
    <row r="57" spans="1:7" hidden="1" x14ac:dyDescent="0.3">
      <c r="B57" s="33" t="s">
        <v>139</v>
      </c>
      <c r="C57" s="33"/>
      <c r="D57" s="33"/>
      <c r="E57" s="33"/>
      <c r="F57" s="34">
        <f>F65</f>
        <v>2024</v>
      </c>
      <c r="G57" s="34">
        <f>G65</f>
        <v>2023</v>
      </c>
    </row>
    <row r="58" spans="1:7" hidden="1" x14ac:dyDescent="0.3">
      <c r="B58" s="31" t="s">
        <v>140</v>
      </c>
      <c r="F58" s="4">
        <v>20000</v>
      </c>
      <c r="G58" s="4">
        <v>10000</v>
      </c>
    </row>
    <row r="59" spans="1:7" hidden="1" x14ac:dyDescent="0.3">
      <c r="B59" s="31" t="s">
        <v>141</v>
      </c>
      <c r="F59" s="4">
        <v>20000</v>
      </c>
      <c r="G59" s="4">
        <v>10000</v>
      </c>
    </row>
    <row r="60" spans="1:7" hidden="1" x14ac:dyDescent="0.3">
      <c r="B60" s="31" t="s">
        <v>142</v>
      </c>
      <c r="F60" s="4">
        <v>20000</v>
      </c>
      <c r="G60" s="4">
        <v>10000</v>
      </c>
    </row>
    <row r="61" spans="1:7" hidden="1" x14ac:dyDescent="0.3">
      <c r="B61" s="35" t="s">
        <v>143</v>
      </c>
      <c r="C61" s="36"/>
      <c r="D61" s="36"/>
      <c r="E61" s="36"/>
      <c r="F61" s="13">
        <f>SUM(F58:F60)</f>
        <v>60000</v>
      </c>
      <c r="G61" s="13">
        <f>SUM(G58:G60)</f>
        <v>30000</v>
      </c>
    </row>
    <row r="62" spans="1:7" hidden="1" x14ac:dyDescent="0.3"/>
    <row r="63" spans="1:7" hidden="1" x14ac:dyDescent="0.3"/>
    <row r="64" spans="1:7" ht="14.5" hidden="1" x14ac:dyDescent="0.35">
      <c r="A64" s="30" t="s">
        <v>144</v>
      </c>
      <c r="B64" s="30" t="s">
        <v>10</v>
      </c>
      <c r="E64" s="3" t="s">
        <v>138</v>
      </c>
    </row>
    <row r="65" spans="1:9" hidden="1" x14ac:dyDescent="0.3">
      <c r="B65" s="33" t="s">
        <v>139</v>
      </c>
      <c r="C65" s="33"/>
      <c r="D65" s="33"/>
      <c r="E65" s="33"/>
      <c r="F65" s="34">
        <f>+Resultat!C7</f>
        <v>2024</v>
      </c>
      <c r="G65" s="34">
        <f>+F65-1</f>
        <v>2023</v>
      </c>
    </row>
    <row r="66" spans="1:9" hidden="1" x14ac:dyDescent="0.3">
      <c r="B66" s="31" t="s">
        <v>145</v>
      </c>
      <c r="F66" s="4">
        <v>20000</v>
      </c>
      <c r="G66" s="4">
        <v>10000</v>
      </c>
    </row>
    <row r="67" spans="1:9" hidden="1" x14ac:dyDescent="0.3">
      <c r="B67" s="31" t="s">
        <v>146</v>
      </c>
      <c r="F67" s="4">
        <v>20000</v>
      </c>
      <c r="G67" s="4">
        <v>10000</v>
      </c>
    </row>
    <row r="68" spans="1:9" hidden="1" x14ac:dyDescent="0.3">
      <c r="B68" s="31" t="s">
        <v>147</v>
      </c>
      <c r="F68" s="4">
        <v>20000</v>
      </c>
      <c r="G68" s="4">
        <v>10000</v>
      </c>
      <c r="I68" s="4"/>
    </row>
    <row r="69" spans="1:9" hidden="1" x14ac:dyDescent="0.3">
      <c r="B69" s="31" t="s">
        <v>148</v>
      </c>
      <c r="F69" s="4">
        <v>20000</v>
      </c>
      <c r="G69" s="4">
        <v>10000</v>
      </c>
    </row>
    <row r="70" spans="1:9" hidden="1" x14ac:dyDescent="0.3">
      <c r="B70" s="31" t="s">
        <v>149</v>
      </c>
      <c r="F70" s="4">
        <v>20000</v>
      </c>
      <c r="G70" s="4">
        <v>10000</v>
      </c>
    </row>
    <row r="71" spans="1:9" hidden="1" x14ac:dyDescent="0.3">
      <c r="B71" s="31" t="s">
        <v>149</v>
      </c>
      <c r="F71" s="4">
        <v>20000</v>
      </c>
      <c r="G71" s="4">
        <v>10000</v>
      </c>
    </row>
    <row r="72" spans="1:9" hidden="1" x14ac:dyDescent="0.3">
      <c r="B72" s="31" t="s">
        <v>150</v>
      </c>
      <c r="F72" s="4">
        <v>20000</v>
      </c>
      <c r="G72" s="4">
        <v>10000</v>
      </c>
    </row>
    <row r="73" spans="1:9" hidden="1" x14ac:dyDescent="0.3">
      <c r="B73" s="35" t="s">
        <v>143</v>
      </c>
      <c r="C73" s="36"/>
      <c r="D73" s="36"/>
      <c r="E73" s="36"/>
      <c r="F73" s="13">
        <f>SUM(F66:F72)</f>
        <v>140000</v>
      </c>
      <c r="G73" s="13">
        <f>SUM(G66:G72)</f>
        <v>70000</v>
      </c>
    </row>
    <row r="74" spans="1:9" hidden="1" x14ac:dyDescent="0.3">
      <c r="B74" s="10"/>
      <c r="F74" s="37"/>
      <c r="G74" s="37"/>
    </row>
    <row r="75" spans="1:9" hidden="1" x14ac:dyDescent="0.3">
      <c r="B75" s="10"/>
      <c r="G75" s="37"/>
      <c r="H75" s="37"/>
    </row>
    <row r="76" spans="1:9" ht="14.5" hidden="1" x14ac:dyDescent="0.35">
      <c r="A76" s="30" t="s">
        <v>151</v>
      </c>
      <c r="B76" s="30" t="s">
        <v>14</v>
      </c>
      <c r="E76" s="3" t="s">
        <v>138</v>
      </c>
      <c r="G76" s="37"/>
      <c r="H76" s="37"/>
    </row>
    <row r="77" spans="1:9" hidden="1" x14ac:dyDescent="0.3">
      <c r="B77" s="38" t="s">
        <v>139</v>
      </c>
      <c r="C77" s="39"/>
      <c r="D77" s="38"/>
      <c r="E77" s="38"/>
      <c r="F77" s="40">
        <f>+F65</f>
        <v>2024</v>
      </c>
      <c r="G77" s="40">
        <f>+G65</f>
        <v>2023</v>
      </c>
      <c r="H77" s="37"/>
    </row>
    <row r="78" spans="1:9" hidden="1" x14ac:dyDescent="0.3">
      <c r="B78" s="31" t="s">
        <v>152</v>
      </c>
      <c r="C78" s="31"/>
      <c r="D78" s="31"/>
      <c r="E78" s="31"/>
      <c r="F78" s="4">
        <v>20000</v>
      </c>
      <c r="G78" s="4">
        <v>10000</v>
      </c>
      <c r="H78" s="37"/>
    </row>
    <row r="79" spans="1:9" hidden="1" x14ac:dyDescent="0.3">
      <c r="B79" s="31" t="s">
        <v>153</v>
      </c>
      <c r="C79" s="31"/>
      <c r="D79" s="31"/>
      <c r="E79" s="31"/>
      <c r="F79" s="4">
        <v>20000</v>
      </c>
      <c r="G79" s="4">
        <v>10000</v>
      </c>
      <c r="H79" s="37"/>
    </row>
    <row r="80" spans="1:9" hidden="1" x14ac:dyDescent="0.3">
      <c r="B80" s="31" t="s">
        <v>154</v>
      </c>
      <c r="C80" s="42"/>
      <c r="D80" s="31"/>
      <c r="E80" s="31"/>
      <c r="F80" s="4">
        <v>20000</v>
      </c>
      <c r="G80" s="4">
        <v>10000</v>
      </c>
      <c r="H80" s="37"/>
    </row>
    <row r="81" spans="1:20" hidden="1" x14ac:dyDescent="0.3">
      <c r="B81" s="31" t="s">
        <v>155</v>
      </c>
      <c r="C81" s="42"/>
      <c r="D81" s="31"/>
      <c r="E81" s="31"/>
      <c r="F81" s="4">
        <v>20000</v>
      </c>
      <c r="G81" s="4">
        <v>10000</v>
      </c>
      <c r="H81" s="37"/>
    </row>
    <row r="82" spans="1:20" hidden="1" x14ac:dyDescent="0.3">
      <c r="B82" s="31" t="s">
        <v>149</v>
      </c>
      <c r="C82" s="42"/>
      <c r="D82" s="31"/>
      <c r="E82" s="31"/>
      <c r="F82" s="4">
        <v>20000</v>
      </c>
      <c r="G82" s="4">
        <v>10000</v>
      </c>
      <c r="H82" s="37"/>
    </row>
    <row r="83" spans="1:20" hidden="1" x14ac:dyDescent="0.3">
      <c r="B83" s="31" t="s">
        <v>156</v>
      </c>
      <c r="C83" s="42"/>
      <c r="D83" s="31"/>
      <c r="E83" s="31"/>
      <c r="F83" s="4">
        <v>20000</v>
      </c>
      <c r="G83" s="4">
        <v>10000</v>
      </c>
      <c r="H83" s="37"/>
    </row>
    <row r="84" spans="1:20" hidden="1" x14ac:dyDescent="0.3">
      <c r="B84" s="31" t="s">
        <v>14</v>
      </c>
      <c r="C84" s="42"/>
      <c r="D84" s="31"/>
      <c r="E84" s="31"/>
      <c r="F84" s="4">
        <v>20000</v>
      </c>
      <c r="G84" s="4">
        <v>10000</v>
      </c>
      <c r="H84" s="37"/>
    </row>
    <row r="85" spans="1:20" ht="15.75" hidden="1" customHeight="1" x14ac:dyDescent="0.3">
      <c r="B85" s="43" t="s">
        <v>143</v>
      </c>
      <c r="C85" s="44"/>
      <c r="D85" s="43"/>
      <c r="E85" s="43"/>
      <c r="F85" s="45">
        <f>SUM(F78:F84)</f>
        <v>140000</v>
      </c>
      <c r="G85" s="45">
        <f>SUM(G78:G84)</f>
        <v>70000</v>
      </c>
      <c r="H85" s="4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hidden="1" x14ac:dyDescent="0.3">
      <c r="F86" s="4"/>
      <c r="G86" s="4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idden="1" x14ac:dyDescent="0.3">
      <c r="F87" s="4"/>
      <c r="G87" s="4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ht="14.5" hidden="1" x14ac:dyDescent="0.35">
      <c r="A88" s="30" t="s">
        <v>157</v>
      </c>
      <c r="B88" s="30" t="s">
        <v>158</v>
      </c>
      <c r="E88" s="3" t="s">
        <v>138</v>
      </c>
      <c r="G88" s="4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ht="14.5" hidden="1" x14ac:dyDescent="0.35">
      <c r="A89" s="30"/>
      <c r="B89" s="31" t="s">
        <v>159</v>
      </c>
      <c r="G89" s="4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ht="14.5" hidden="1" x14ac:dyDescent="0.35">
      <c r="A90" s="30"/>
      <c r="B90" s="38" t="s">
        <v>160</v>
      </c>
      <c r="C90" s="33"/>
      <c r="D90" s="33"/>
      <c r="E90" s="33"/>
      <c r="F90" s="40">
        <f>F77</f>
        <v>2024</v>
      </c>
      <c r="G90" s="40">
        <f>G77</f>
        <v>2023</v>
      </c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ht="14.5" hidden="1" x14ac:dyDescent="0.35">
      <c r="A91" s="30"/>
      <c r="B91" s="31" t="s">
        <v>161</v>
      </c>
      <c r="F91" s="4">
        <v>50000</v>
      </c>
      <c r="G91" s="4">
        <v>40000</v>
      </c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ht="14.5" hidden="1" x14ac:dyDescent="0.35">
      <c r="A92" s="30"/>
      <c r="B92" s="31" t="s">
        <v>162</v>
      </c>
      <c r="F92" s="4">
        <v>0</v>
      </c>
      <c r="G92" s="4">
        <v>0</v>
      </c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ht="14.5" hidden="1" x14ac:dyDescent="0.35">
      <c r="A93" s="30"/>
      <c r="B93" s="31" t="s">
        <v>163</v>
      </c>
      <c r="F93" s="4">
        <v>0</v>
      </c>
      <c r="G93" s="4">
        <v>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ht="14.5" hidden="1" x14ac:dyDescent="0.35">
      <c r="A94" s="30"/>
      <c r="B94" s="31" t="s">
        <v>164</v>
      </c>
      <c r="F94" s="4">
        <v>5000</v>
      </c>
      <c r="G94" s="4">
        <v>5000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ht="14.5" hidden="1" x14ac:dyDescent="0.35">
      <c r="A95" s="30"/>
      <c r="B95" s="43" t="s">
        <v>143</v>
      </c>
      <c r="C95" s="44"/>
      <c r="D95" s="43"/>
      <c r="E95" s="43"/>
      <c r="F95" s="45">
        <f>SUM(F91:F94)</f>
        <v>55000</v>
      </c>
      <c r="G95" s="45">
        <f>SUM(G91:G94)</f>
        <v>45000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ht="14.5" hidden="1" x14ac:dyDescent="0.35">
      <c r="A96" s="30"/>
      <c r="B96" s="30"/>
      <c r="G96" s="4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ht="14.5" hidden="1" x14ac:dyDescent="0.35">
      <c r="A97" s="30"/>
      <c r="B97" s="32" t="s">
        <v>165</v>
      </c>
      <c r="F97" s="3">
        <v>0</v>
      </c>
      <c r="G97" s="4">
        <v>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ht="14.5" hidden="1" x14ac:dyDescent="0.35">
      <c r="A98" s="30"/>
      <c r="B98" s="32"/>
      <c r="G98" s="4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hidden="1" x14ac:dyDescent="0.3">
      <c r="B99" s="38" t="s">
        <v>166</v>
      </c>
      <c r="C99" s="39"/>
      <c r="D99" s="38"/>
      <c r="E99" s="38"/>
      <c r="F99" s="40" t="s">
        <v>167</v>
      </c>
      <c r="G99" s="40" t="s">
        <v>168</v>
      </c>
      <c r="H99" s="31"/>
      <c r="I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hidden="1" x14ac:dyDescent="0.3">
      <c r="B100" s="31" t="s">
        <v>169</v>
      </c>
      <c r="C100" s="42"/>
      <c r="D100" s="31"/>
      <c r="E100" s="31"/>
      <c r="F100" s="41">
        <v>25000</v>
      </c>
      <c r="G100" s="41">
        <v>10000</v>
      </c>
      <c r="H100" s="31"/>
      <c r="I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hidden="1" x14ac:dyDescent="0.3">
      <c r="B101" s="31" t="s">
        <v>170</v>
      </c>
      <c r="C101" s="42"/>
      <c r="D101" s="31"/>
      <c r="E101" s="31"/>
      <c r="F101" s="41">
        <v>25000</v>
      </c>
      <c r="G101" s="41">
        <v>30000</v>
      </c>
      <c r="H101" s="31"/>
      <c r="I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hidden="1" x14ac:dyDescent="0.3">
      <c r="B102" s="31" t="s">
        <v>171</v>
      </c>
      <c r="C102" s="42"/>
      <c r="D102" s="31"/>
      <c r="E102" s="31"/>
      <c r="F102" s="41">
        <v>0</v>
      </c>
      <c r="G102" s="41">
        <v>0</v>
      </c>
      <c r="H102" s="31"/>
      <c r="I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hidden="1" x14ac:dyDescent="0.3">
      <c r="B103" s="31" t="s">
        <v>172</v>
      </c>
      <c r="C103" s="42"/>
      <c r="D103" s="31"/>
      <c r="E103" s="31"/>
      <c r="F103" s="41">
        <v>0</v>
      </c>
      <c r="G103" s="41">
        <v>0</v>
      </c>
      <c r="H103" s="31"/>
      <c r="I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hidden="1" x14ac:dyDescent="0.3">
      <c r="B104" s="31"/>
      <c r="C104" s="42"/>
      <c r="D104" s="31"/>
      <c r="E104" s="31"/>
      <c r="F104" s="41"/>
      <c r="G104" s="41"/>
      <c r="H104" s="31"/>
      <c r="I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hidden="1" x14ac:dyDescent="0.3">
      <c r="B105" s="31"/>
      <c r="C105" s="42"/>
      <c r="D105" s="31"/>
      <c r="E105" s="31"/>
      <c r="F105" s="41"/>
      <c r="G105" s="41"/>
      <c r="H105" s="31"/>
      <c r="I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ht="14.5" hidden="1" x14ac:dyDescent="0.35">
      <c r="A106" s="30" t="s">
        <v>173</v>
      </c>
      <c r="B106" s="48" t="s">
        <v>22</v>
      </c>
      <c r="D106" s="3" t="s">
        <v>138</v>
      </c>
      <c r="F106" s="47"/>
      <c r="H106" s="47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ht="14.5" hidden="1" x14ac:dyDescent="0.35">
      <c r="A107" s="30"/>
      <c r="B107" s="38" t="s">
        <v>139</v>
      </c>
      <c r="C107" s="39"/>
      <c r="D107" s="38"/>
      <c r="E107" s="38"/>
      <c r="F107" s="40">
        <f>+F65</f>
        <v>2024</v>
      </c>
      <c r="G107" s="40">
        <f>+G65</f>
        <v>2023</v>
      </c>
      <c r="H107" s="47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ht="14.5" hidden="1" x14ac:dyDescent="0.35">
      <c r="A108" s="30"/>
      <c r="B108" s="31" t="s">
        <v>174</v>
      </c>
      <c r="C108" s="31"/>
      <c r="D108" s="31"/>
      <c r="E108" s="31"/>
      <c r="F108" s="4">
        <v>20000</v>
      </c>
      <c r="G108" s="4">
        <v>10000</v>
      </c>
      <c r="H108" s="47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ht="14.5" hidden="1" x14ac:dyDescent="0.35">
      <c r="A109" s="30"/>
      <c r="B109" s="31" t="s">
        <v>175</v>
      </c>
      <c r="C109" s="42"/>
      <c r="D109" s="31"/>
      <c r="E109" s="31"/>
      <c r="F109" s="4">
        <v>20000</v>
      </c>
      <c r="G109" s="4">
        <v>10000</v>
      </c>
      <c r="H109" s="47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  <row r="110" spans="1:20" ht="14.5" hidden="1" x14ac:dyDescent="0.35">
      <c r="A110" s="30"/>
      <c r="B110" s="31" t="s">
        <v>176</v>
      </c>
      <c r="C110" s="42"/>
      <c r="D110" s="31"/>
      <c r="E110" s="31"/>
      <c r="F110" s="4">
        <v>20000</v>
      </c>
      <c r="G110" s="4">
        <v>10000</v>
      </c>
      <c r="H110" s="47"/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0" ht="14.5" hidden="1" x14ac:dyDescent="0.35">
      <c r="A111" s="30"/>
      <c r="B111" s="31" t="s">
        <v>177</v>
      </c>
      <c r="C111" s="42"/>
      <c r="D111" s="31"/>
      <c r="E111" s="31"/>
      <c r="F111" s="4">
        <v>20000</v>
      </c>
      <c r="G111" s="4">
        <v>10000</v>
      </c>
      <c r="H111" s="47"/>
      <c r="K111" s="31"/>
      <c r="L111" s="31"/>
      <c r="M111" s="31"/>
      <c r="N111" s="31"/>
      <c r="O111" s="31"/>
      <c r="P111" s="31"/>
      <c r="Q111" s="31"/>
      <c r="R111" s="31"/>
      <c r="S111" s="31"/>
      <c r="T111" s="31"/>
    </row>
    <row r="112" spans="1:20" ht="14.5" hidden="1" x14ac:dyDescent="0.35">
      <c r="A112" s="30"/>
      <c r="B112" s="31" t="s">
        <v>178</v>
      </c>
      <c r="C112" s="42"/>
      <c r="D112" s="31"/>
      <c r="E112" s="31"/>
      <c r="F112" s="4">
        <v>50000</v>
      </c>
      <c r="G112" s="4">
        <v>30000</v>
      </c>
      <c r="H112" s="47"/>
      <c r="K112" s="31"/>
      <c r="L112" s="31"/>
      <c r="M112" s="31"/>
      <c r="N112" s="31"/>
      <c r="O112" s="31"/>
      <c r="P112" s="31"/>
      <c r="Q112" s="31"/>
      <c r="R112" s="31"/>
      <c r="S112" s="31"/>
      <c r="T112" s="31"/>
    </row>
    <row r="113" spans="1:20" ht="14.5" hidden="1" x14ac:dyDescent="0.35">
      <c r="A113" s="30"/>
      <c r="B113" s="31" t="s">
        <v>179</v>
      </c>
      <c r="C113" s="42"/>
      <c r="D113" s="31"/>
      <c r="E113" s="31"/>
      <c r="F113" s="4">
        <v>20000</v>
      </c>
      <c r="G113" s="4">
        <v>10000</v>
      </c>
      <c r="H113" s="47"/>
      <c r="K113" s="31"/>
      <c r="L113" s="31"/>
      <c r="M113" s="31"/>
      <c r="N113" s="31"/>
      <c r="O113" s="31"/>
      <c r="P113" s="31"/>
      <c r="Q113" s="31"/>
      <c r="R113" s="31"/>
      <c r="S113" s="31"/>
      <c r="T113" s="31"/>
    </row>
    <row r="114" spans="1:20" hidden="1" x14ac:dyDescent="0.3">
      <c r="A114" s="46"/>
      <c r="B114" s="31" t="s">
        <v>180</v>
      </c>
      <c r="C114" s="42"/>
      <c r="D114" s="31"/>
      <c r="E114" s="31"/>
      <c r="F114" s="4">
        <v>20000</v>
      </c>
      <c r="G114" s="4">
        <v>10000</v>
      </c>
      <c r="H114" s="47"/>
      <c r="K114" s="31"/>
      <c r="L114" s="31"/>
      <c r="M114" s="31"/>
      <c r="N114" s="31"/>
      <c r="O114" s="31"/>
      <c r="P114" s="31"/>
      <c r="Q114" s="31"/>
      <c r="R114" s="31"/>
      <c r="S114" s="31"/>
      <c r="T114" s="31"/>
    </row>
    <row r="115" spans="1:20" hidden="1" x14ac:dyDescent="0.3">
      <c r="A115" s="46"/>
      <c r="B115" s="43" t="s">
        <v>143</v>
      </c>
      <c r="C115" s="44"/>
      <c r="D115" s="43"/>
      <c r="E115" s="43"/>
      <c r="F115" s="45">
        <f>SUM(F108:F114)</f>
        <v>170000</v>
      </c>
      <c r="G115" s="45">
        <f>SUM(G108:G114)</f>
        <v>90000</v>
      </c>
      <c r="H115" s="47"/>
      <c r="K115" s="31"/>
      <c r="L115" s="31"/>
      <c r="M115" s="31"/>
      <c r="N115" s="31"/>
      <c r="O115" s="31"/>
      <c r="P115" s="31"/>
      <c r="Q115" s="31"/>
      <c r="R115" s="31"/>
      <c r="S115" s="31"/>
      <c r="T115" s="31"/>
    </row>
    <row r="116" spans="1:20" hidden="1" x14ac:dyDescent="0.3">
      <c r="A116" s="46"/>
      <c r="B116" s="47"/>
      <c r="C116" s="47"/>
      <c r="F116" s="47"/>
      <c r="H116" s="47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hidden="1" x14ac:dyDescent="0.3">
      <c r="A117" s="46"/>
      <c r="B117" s="47"/>
      <c r="C117" s="47"/>
      <c r="F117" s="47"/>
      <c r="H117" s="47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4.5" hidden="1" x14ac:dyDescent="0.35">
      <c r="A118" s="30" t="s">
        <v>181</v>
      </c>
      <c r="B118" s="48" t="s">
        <v>45</v>
      </c>
      <c r="D118" s="3" t="s">
        <v>138</v>
      </c>
      <c r="F118" s="203"/>
      <c r="G118" s="203"/>
    </row>
    <row r="119" spans="1:20" hidden="1" x14ac:dyDescent="0.3">
      <c r="B119" s="38" t="s">
        <v>182</v>
      </c>
      <c r="C119" s="49"/>
      <c r="D119" s="50" t="s">
        <v>183</v>
      </c>
      <c r="E119" s="51" t="s">
        <v>184</v>
      </c>
      <c r="F119" s="52">
        <f>+F107</f>
        <v>2024</v>
      </c>
      <c r="G119" s="52">
        <f>+G107</f>
        <v>2023</v>
      </c>
    </row>
    <row r="120" spans="1:20" ht="12.75" hidden="1" customHeight="1" x14ac:dyDescent="0.3">
      <c r="B120" s="53" t="s">
        <v>185</v>
      </c>
      <c r="C120" s="53"/>
      <c r="D120" s="53">
        <v>900000</v>
      </c>
      <c r="E120" s="53">
        <v>40000</v>
      </c>
      <c r="F120" s="4">
        <f>SUM(D120:E120)</f>
        <v>940000</v>
      </c>
      <c r="G120" s="4">
        <v>940000</v>
      </c>
    </row>
    <row r="121" spans="1:20" hidden="1" x14ac:dyDescent="0.3">
      <c r="B121" s="53" t="s">
        <v>186</v>
      </c>
      <c r="C121" s="53"/>
      <c r="D121" s="53"/>
      <c r="E121" s="53"/>
      <c r="F121" s="4">
        <f t="shared" ref="F121:F123" si="0">SUM(D121:E121)</f>
        <v>0</v>
      </c>
      <c r="G121" s="4">
        <v>0</v>
      </c>
    </row>
    <row r="122" spans="1:20" hidden="1" x14ac:dyDescent="0.3">
      <c r="B122" s="54" t="s">
        <v>187</v>
      </c>
      <c r="C122" s="53"/>
      <c r="D122" s="53"/>
      <c r="E122" s="53"/>
      <c r="F122" s="4">
        <f t="shared" si="0"/>
        <v>0</v>
      </c>
      <c r="G122" s="4">
        <v>0</v>
      </c>
    </row>
    <row r="123" spans="1:20" hidden="1" x14ac:dyDescent="0.3">
      <c r="B123" s="55" t="s">
        <v>188</v>
      </c>
      <c r="C123" s="56"/>
      <c r="D123" s="56"/>
      <c r="E123" s="56"/>
      <c r="F123" s="57">
        <f t="shared" si="0"/>
        <v>0</v>
      </c>
      <c r="G123" s="57">
        <v>0</v>
      </c>
    </row>
    <row r="124" spans="1:20" hidden="1" x14ac:dyDescent="0.3">
      <c r="B124" s="58" t="s">
        <v>189</v>
      </c>
      <c r="C124" s="53"/>
      <c r="D124" s="59">
        <f>SUM(D120:D123)</f>
        <v>900000</v>
      </c>
      <c r="E124" s="59">
        <f>SUM(E120:E123)</f>
        <v>40000</v>
      </c>
      <c r="F124" s="59">
        <f>SUM(F120:F123)</f>
        <v>940000</v>
      </c>
      <c r="G124" s="59">
        <f>SUM(G120:G123)</f>
        <v>940000</v>
      </c>
    </row>
    <row r="125" spans="1:20" hidden="1" x14ac:dyDescent="0.3">
      <c r="B125" s="58"/>
      <c r="C125" s="53"/>
      <c r="D125" s="60"/>
      <c r="E125" s="60"/>
      <c r="F125" s="60"/>
      <c r="G125" s="60"/>
    </row>
    <row r="126" spans="1:20" hidden="1" x14ac:dyDescent="0.3">
      <c r="B126" s="55" t="s">
        <v>190</v>
      </c>
      <c r="C126" s="56"/>
      <c r="D126" s="61">
        <v>161000</v>
      </c>
      <c r="E126" s="61">
        <v>10000</v>
      </c>
      <c r="F126" s="57">
        <f>SUM(D126:E126)</f>
        <v>171000</v>
      </c>
      <c r="G126" s="57">
        <v>145200</v>
      </c>
    </row>
    <row r="127" spans="1:20" ht="12.75" hidden="1" customHeight="1" x14ac:dyDescent="0.3">
      <c r="B127" s="58" t="s">
        <v>191</v>
      </c>
      <c r="C127" s="59"/>
      <c r="D127" s="59">
        <f>D124-D126</f>
        <v>739000</v>
      </c>
      <c r="E127" s="59">
        <f>E124-E126</f>
        <v>30000</v>
      </c>
      <c r="F127" s="59">
        <f>F124-F126</f>
        <v>769000</v>
      </c>
      <c r="G127" s="59">
        <f>G124-G126</f>
        <v>794800</v>
      </c>
    </row>
    <row r="128" spans="1:20" ht="12.75" hidden="1" customHeight="1" x14ac:dyDescent="0.3">
      <c r="B128" s="54"/>
      <c r="C128" s="53"/>
      <c r="D128" s="53"/>
      <c r="E128" s="53"/>
      <c r="F128" s="53"/>
      <c r="G128" s="53"/>
    </row>
    <row r="129" spans="1:10" hidden="1" x14ac:dyDescent="0.3">
      <c r="B129" s="54" t="s">
        <v>192</v>
      </c>
      <c r="C129" s="53"/>
      <c r="D129" s="53">
        <v>12900</v>
      </c>
      <c r="E129" s="53">
        <v>12900</v>
      </c>
      <c r="F129" s="53">
        <f>SUM(D129:E129)</f>
        <v>25800</v>
      </c>
      <c r="G129" s="53">
        <v>12900</v>
      </c>
    </row>
    <row r="130" spans="1:10" hidden="1" x14ac:dyDescent="0.3">
      <c r="B130" s="54" t="s">
        <v>193</v>
      </c>
      <c r="C130" s="53"/>
      <c r="D130" s="62" t="s">
        <v>194</v>
      </c>
      <c r="E130" s="62" t="s">
        <v>195</v>
      </c>
      <c r="F130" s="62"/>
      <c r="G130" s="62"/>
    </row>
    <row r="131" spans="1:10" hidden="1" x14ac:dyDescent="0.3">
      <c r="B131" s="54" t="s">
        <v>196</v>
      </c>
      <c r="C131" s="53"/>
      <c r="D131" s="62" t="s">
        <v>197</v>
      </c>
      <c r="E131" s="62" t="s">
        <v>197</v>
      </c>
      <c r="F131" s="62"/>
      <c r="G131" s="62"/>
    </row>
    <row r="132" spans="1:10" hidden="1" x14ac:dyDescent="0.3">
      <c r="B132" s="54"/>
      <c r="C132" s="53"/>
      <c r="D132" s="53"/>
      <c r="E132" s="53"/>
      <c r="F132" s="62"/>
      <c r="G132" s="62"/>
      <c r="H132" s="62"/>
      <c r="I132" s="62"/>
      <c r="J132" s="62"/>
    </row>
    <row r="133" spans="1:10" hidden="1" x14ac:dyDescent="0.3">
      <c r="B133" s="54"/>
      <c r="C133" s="53"/>
      <c r="D133" s="53"/>
      <c r="E133" s="53"/>
      <c r="F133" s="62"/>
      <c r="G133" s="62"/>
      <c r="H133" s="62"/>
      <c r="I133" s="62"/>
      <c r="J133" s="62"/>
    </row>
    <row r="134" spans="1:10" ht="14.5" hidden="1" x14ac:dyDescent="0.35">
      <c r="A134" s="30" t="s">
        <v>198</v>
      </c>
      <c r="B134" s="48" t="s">
        <v>54</v>
      </c>
      <c r="C134" s="53"/>
      <c r="D134" s="53" t="s">
        <v>138</v>
      </c>
      <c r="E134" s="53"/>
      <c r="F134" s="62"/>
      <c r="G134" s="62"/>
      <c r="H134" s="62"/>
      <c r="I134" s="62"/>
      <c r="J134" s="62"/>
    </row>
    <row r="135" spans="1:10" hidden="1" x14ac:dyDescent="0.3">
      <c r="B135" s="38" t="s">
        <v>182</v>
      </c>
      <c r="C135" s="38"/>
      <c r="D135" s="40" t="s">
        <v>199</v>
      </c>
      <c r="E135" s="71" t="s">
        <v>200</v>
      </c>
      <c r="F135" s="40">
        <f>+F65</f>
        <v>2024</v>
      </c>
      <c r="G135" s="40">
        <f>+G65</f>
        <v>2023</v>
      </c>
      <c r="H135" s="62"/>
      <c r="I135" s="62"/>
      <c r="J135" s="62"/>
    </row>
    <row r="136" spans="1:10" hidden="1" x14ac:dyDescent="0.3">
      <c r="B136" s="31" t="s">
        <v>201</v>
      </c>
      <c r="C136" s="31"/>
      <c r="D136" s="42">
        <v>17</v>
      </c>
      <c r="E136" s="42">
        <v>53</v>
      </c>
      <c r="F136" s="63">
        <f>D136*E136</f>
        <v>901</v>
      </c>
      <c r="G136" s="63">
        <v>1537</v>
      </c>
      <c r="H136" s="62"/>
      <c r="I136" s="62"/>
      <c r="J136" s="62"/>
    </row>
    <row r="137" spans="1:10" hidden="1" x14ac:dyDescent="0.3">
      <c r="B137" s="31" t="s">
        <v>202</v>
      </c>
      <c r="C137" s="31"/>
      <c r="D137" s="42">
        <v>299</v>
      </c>
      <c r="E137" s="42">
        <v>40</v>
      </c>
      <c r="F137" s="63">
        <f>E137*D137</f>
        <v>11960</v>
      </c>
      <c r="G137" s="63">
        <v>12040</v>
      </c>
      <c r="H137" s="62"/>
      <c r="I137" s="62"/>
      <c r="J137" s="62"/>
    </row>
    <row r="138" spans="1:10" hidden="1" x14ac:dyDescent="0.3">
      <c r="B138" s="31" t="s">
        <v>203</v>
      </c>
      <c r="C138" s="31"/>
      <c r="D138" s="42">
        <v>105</v>
      </c>
      <c r="E138" s="42">
        <v>42.3</v>
      </c>
      <c r="F138" s="63">
        <f>E138*D138</f>
        <v>4441.5</v>
      </c>
      <c r="G138" s="41">
        <v>5034</v>
      </c>
      <c r="H138" s="62"/>
      <c r="I138" s="62"/>
      <c r="J138" s="62"/>
    </row>
    <row r="139" spans="1:10" hidden="1" x14ac:dyDescent="0.3">
      <c r="B139" s="31" t="s">
        <v>204</v>
      </c>
      <c r="C139" s="31"/>
      <c r="D139" s="42">
        <v>270</v>
      </c>
      <c r="E139" s="42">
        <v>2</v>
      </c>
      <c r="F139" s="63">
        <f>E139*D139</f>
        <v>540</v>
      </c>
      <c r="G139" s="41">
        <v>0</v>
      </c>
      <c r="H139" s="62"/>
      <c r="I139" s="62"/>
      <c r="J139" s="62"/>
    </row>
    <row r="140" spans="1:10" ht="15.75" hidden="1" customHeight="1" x14ac:dyDescent="0.3">
      <c r="A140" s="58"/>
      <c r="B140" s="38" t="s">
        <v>205</v>
      </c>
      <c r="C140" s="38"/>
      <c r="D140" s="39">
        <v>33</v>
      </c>
      <c r="E140" s="39">
        <v>45</v>
      </c>
      <c r="F140" s="64">
        <f>E140*D140+10</f>
        <v>1495</v>
      </c>
      <c r="G140" s="65">
        <v>1945</v>
      </c>
      <c r="H140" s="59"/>
    </row>
    <row r="141" spans="1:10" ht="15.75" hidden="1" customHeight="1" x14ac:dyDescent="0.3">
      <c r="A141" s="58"/>
      <c r="B141" s="43" t="s">
        <v>143</v>
      </c>
      <c r="C141" s="66"/>
      <c r="D141" s="43"/>
      <c r="E141" s="43"/>
      <c r="F141" s="67">
        <f>SUM(F136:F140)</f>
        <v>19337.5</v>
      </c>
      <c r="G141" s="67">
        <f>SUM(G136:G140)</f>
        <v>20556</v>
      </c>
      <c r="H141" s="59"/>
    </row>
    <row r="142" spans="1:10" ht="15.75" hidden="1" customHeight="1" x14ac:dyDescent="0.3">
      <c r="A142" s="58"/>
      <c r="B142" s="32"/>
      <c r="C142" s="31"/>
      <c r="D142" s="32"/>
      <c r="E142" s="32"/>
      <c r="F142" s="114"/>
      <c r="G142" s="114"/>
      <c r="H142" s="59"/>
    </row>
    <row r="143" spans="1:10" ht="15.75" hidden="1" customHeight="1" x14ac:dyDescent="0.3">
      <c r="A143" s="58"/>
      <c r="B143" s="31"/>
      <c r="C143" s="31"/>
      <c r="D143" s="42"/>
      <c r="E143" s="42"/>
      <c r="F143" s="68"/>
      <c r="G143" s="69"/>
      <c r="H143" s="59"/>
    </row>
    <row r="144" spans="1:10" ht="15.75" hidden="1" customHeight="1" x14ac:dyDescent="0.35">
      <c r="A144" s="30" t="s">
        <v>206</v>
      </c>
      <c r="B144" s="48" t="s">
        <v>57</v>
      </c>
      <c r="C144" s="31"/>
      <c r="D144" s="42" t="s">
        <v>138</v>
      </c>
      <c r="E144" s="42"/>
      <c r="F144" s="68"/>
      <c r="G144" s="69"/>
      <c r="H144" s="59"/>
    </row>
    <row r="145" spans="1:11" ht="15.75" hidden="1" customHeight="1" x14ac:dyDescent="0.3">
      <c r="A145" s="58"/>
      <c r="B145" s="31" t="s">
        <v>207</v>
      </c>
      <c r="C145" s="31"/>
      <c r="D145" s="42"/>
      <c r="E145" s="42"/>
      <c r="F145" s="68"/>
      <c r="G145" s="69"/>
      <c r="H145" s="59"/>
    </row>
    <row r="146" spans="1:11" ht="15.75" customHeight="1" x14ac:dyDescent="0.3">
      <c r="A146" s="58"/>
      <c r="B146" s="31"/>
      <c r="C146" s="31"/>
      <c r="D146" s="42"/>
      <c r="E146" s="42"/>
      <c r="F146" s="68"/>
      <c r="G146" s="69"/>
      <c r="H146" s="59"/>
    </row>
    <row r="147" spans="1:11" ht="15.75" customHeight="1" x14ac:dyDescent="0.3">
      <c r="A147" s="58"/>
      <c r="B147" s="31"/>
      <c r="C147" s="31"/>
      <c r="D147" s="42"/>
      <c r="E147" s="42"/>
      <c r="F147" s="68"/>
      <c r="G147" s="69"/>
      <c r="H147" s="59"/>
    </row>
    <row r="148" spans="1:11" ht="15" customHeight="1" x14ac:dyDescent="0.35">
      <c r="A148" s="30" t="s">
        <v>136</v>
      </c>
      <c r="B148" s="110" t="s">
        <v>208</v>
      </c>
      <c r="H148" s="4"/>
    </row>
    <row r="149" spans="1:11" x14ac:dyDescent="0.3">
      <c r="A149" s="46"/>
      <c r="B149" s="91" t="s">
        <v>254</v>
      </c>
      <c r="C149" s="90"/>
      <c r="D149" s="91"/>
      <c r="E149" s="31"/>
      <c r="F149" s="114"/>
      <c r="G149" s="114"/>
    </row>
    <row r="150" spans="1:11" x14ac:dyDescent="0.3">
      <c r="A150" s="46"/>
      <c r="B150" s="91" t="s">
        <v>209</v>
      </c>
      <c r="C150" s="90"/>
      <c r="D150" s="91"/>
      <c r="E150" s="31"/>
      <c r="F150" s="114"/>
      <c r="G150" s="114"/>
    </row>
    <row r="151" spans="1:11" x14ac:dyDescent="0.3">
      <c r="A151" s="46"/>
      <c r="B151" s="31"/>
      <c r="C151" s="31"/>
      <c r="D151" s="31"/>
      <c r="E151" s="31"/>
      <c r="F151" s="114"/>
      <c r="G151" s="114"/>
    </row>
    <row r="152" spans="1:11" x14ac:dyDescent="0.3">
      <c r="A152" s="46"/>
      <c r="C152" s="222" t="s">
        <v>210</v>
      </c>
      <c r="D152" s="222"/>
      <c r="E152" s="42" t="s">
        <v>211</v>
      </c>
      <c r="F152" s="114"/>
      <c r="G152" s="114"/>
    </row>
    <row r="153" spans="1:11" x14ac:dyDescent="0.3">
      <c r="A153" s="46"/>
      <c r="C153" s="222" t="s">
        <v>156</v>
      </c>
      <c r="D153" s="222"/>
      <c r="E153" s="169">
        <v>0</v>
      </c>
      <c r="F153" s="114"/>
      <c r="G153" s="114"/>
    </row>
    <row r="154" spans="1:11" x14ac:dyDescent="0.3">
      <c r="A154" s="46"/>
      <c r="C154" s="204" t="s">
        <v>255</v>
      </c>
      <c r="D154" s="204"/>
      <c r="E154" s="169">
        <v>9360.1</v>
      </c>
      <c r="F154" s="114"/>
      <c r="G154" s="114"/>
    </row>
    <row r="155" spans="1:11" x14ac:dyDescent="0.3">
      <c r="A155" s="46"/>
      <c r="C155" s="204" t="s">
        <v>212</v>
      </c>
      <c r="D155" s="204"/>
      <c r="E155" s="169">
        <v>7350</v>
      </c>
      <c r="F155" s="114"/>
      <c r="G155" s="114"/>
    </row>
    <row r="156" spans="1:11" ht="13.5" thickBot="1" x14ac:dyDescent="0.35">
      <c r="A156" s="46"/>
      <c r="C156" s="222" t="s">
        <v>213</v>
      </c>
      <c r="D156" s="222"/>
      <c r="E156" s="197">
        <f>SUM(E153:E155)</f>
        <v>16710.099999999999</v>
      </c>
      <c r="F156" s="114"/>
      <c r="G156" s="114"/>
    </row>
    <row r="157" spans="1:11" ht="13.5" thickTop="1" x14ac:dyDescent="0.3">
      <c r="A157" s="46"/>
      <c r="B157" s="31"/>
      <c r="C157" s="31"/>
      <c r="D157" s="31"/>
      <c r="E157" s="31"/>
      <c r="F157" s="114"/>
      <c r="G157" s="114"/>
      <c r="K157" s="165"/>
    </row>
    <row r="158" spans="1:11" x14ac:dyDescent="0.3">
      <c r="A158" s="46"/>
      <c r="B158" s="31"/>
      <c r="C158" s="31"/>
      <c r="D158" s="31"/>
      <c r="E158" s="31"/>
      <c r="F158" s="114"/>
      <c r="G158" s="114"/>
    </row>
    <row r="159" spans="1:11" ht="14.5" x14ac:dyDescent="0.35">
      <c r="A159" s="30" t="s">
        <v>144</v>
      </c>
      <c r="B159" s="48" t="s">
        <v>73</v>
      </c>
      <c r="C159" s="46"/>
      <c r="D159" s="31"/>
      <c r="E159" s="31"/>
      <c r="F159" s="63"/>
      <c r="G159" s="63"/>
    </row>
    <row r="160" spans="1:11" ht="15" hidden="1" customHeight="1" x14ac:dyDescent="0.35">
      <c r="A160" s="30" t="s">
        <v>214</v>
      </c>
      <c r="B160" s="48" t="s">
        <v>60</v>
      </c>
      <c r="C160" s="46"/>
      <c r="D160" s="3" t="s">
        <v>138</v>
      </c>
      <c r="F160" s="4"/>
      <c r="G160" s="4"/>
      <c r="H160" s="4"/>
    </row>
    <row r="161" spans="1:8" hidden="1" x14ac:dyDescent="0.3">
      <c r="A161" s="46"/>
      <c r="B161" s="46" t="s">
        <v>215</v>
      </c>
      <c r="C161" s="70"/>
      <c r="D161" s="70"/>
    </row>
    <row r="162" spans="1:8" hidden="1" x14ac:dyDescent="0.3">
      <c r="A162" s="46"/>
      <c r="B162" s="46"/>
      <c r="C162" s="70"/>
      <c r="D162" s="70"/>
    </row>
    <row r="163" spans="1:8" x14ac:dyDescent="0.3">
      <c r="D163" s="46"/>
      <c r="E163" s="203" t="s">
        <v>216</v>
      </c>
      <c r="F163" s="203" t="s">
        <v>217</v>
      </c>
      <c r="G163" s="203" t="s">
        <v>143</v>
      </c>
    </row>
    <row r="164" spans="1:8" ht="15.75" customHeight="1" x14ac:dyDescent="0.35">
      <c r="A164" s="30"/>
      <c r="B164" s="38"/>
      <c r="C164" s="39"/>
      <c r="D164" s="38"/>
      <c r="E164" s="71" t="s">
        <v>218</v>
      </c>
      <c r="F164" s="71" t="s">
        <v>218</v>
      </c>
      <c r="G164" s="71" t="s">
        <v>218</v>
      </c>
    </row>
    <row r="165" spans="1:8" ht="14.5" x14ac:dyDescent="0.35">
      <c r="A165" s="30"/>
      <c r="B165" s="66" t="s">
        <v>219</v>
      </c>
      <c r="C165" s="113"/>
      <c r="D165" s="66"/>
      <c r="E165" s="160"/>
      <c r="F165" s="160">
        <f>Balanse!G50</f>
        <v>140110.22</v>
      </c>
      <c r="G165" s="21">
        <f>+E165+F165</f>
        <v>140110.22</v>
      </c>
      <c r="H165" s="4"/>
    </row>
    <row r="166" spans="1:8" ht="14.5" x14ac:dyDescent="0.35">
      <c r="A166" s="30"/>
      <c r="B166" s="31"/>
      <c r="C166" s="42"/>
      <c r="D166" s="31"/>
      <c r="E166" s="72"/>
      <c r="F166" s="72"/>
      <c r="G166" s="4"/>
      <c r="H166" s="4"/>
    </row>
    <row r="167" spans="1:8" ht="14.5" x14ac:dyDescent="0.35">
      <c r="A167" s="30"/>
      <c r="B167" s="73" t="s">
        <v>220</v>
      </c>
      <c r="C167" s="73"/>
      <c r="E167" s="75"/>
      <c r="F167" s="74"/>
      <c r="G167" s="4"/>
      <c r="H167" s="4"/>
    </row>
    <row r="168" spans="1:8" ht="14.5" x14ac:dyDescent="0.35">
      <c r="A168" s="30"/>
      <c r="B168" s="3" t="s">
        <v>221</v>
      </c>
      <c r="E168" s="74"/>
      <c r="F168" s="41">
        <f>Resultat!C51</f>
        <v>11190.86</v>
      </c>
      <c r="G168" s="4">
        <f t="shared" ref="G168:G169" si="1">+E168+F168</f>
        <v>11190.86</v>
      </c>
      <c r="H168" s="4"/>
    </row>
    <row r="169" spans="1:8" ht="14.5" x14ac:dyDescent="0.35">
      <c r="A169" s="30"/>
      <c r="B169" s="3" t="s">
        <v>222</v>
      </c>
      <c r="E169" s="74"/>
      <c r="F169" s="74">
        <v>0</v>
      </c>
      <c r="G169" s="4">
        <f t="shared" si="1"/>
        <v>0</v>
      </c>
      <c r="H169" s="4"/>
    </row>
    <row r="170" spans="1:8" ht="14.5" x14ac:dyDescent="0.35">
      <c r="A170" s="30"/>
      <c r="B170" s="35" t="s">
        <v>223</v>
      </c>
      <c r="C170" s="36"/>
      <c r="D170" s="36"/>
      <c r="E170" s="78">
        <f t="shared" ref="E170:G170" si="2">SUM(E165:E169)</f>
        <v>0</v>
      </c>
      <c r="F170" s="78">
        <f t="shared" si="2"/>
        <v>151301.08000000002</v>
      </c>
      <c r="G170" s="78">
        <f t="shared" si="2"/>
        <v>151301.08000000002</v>
      </c>
      <c r="H170" s="4"/>
    </row>
    <row r="171" spans="1:8" x14ac:dyDescent="0.3">
      <c r="A171" s="70"/>
      <c r="B171" s="46"/>
      <c r="C171" s="46"/>
      <c r="D171" s="46"/>
    </row>
    <row r="172" spans="1:8" hidden="1" x14ac:dyDescent="0.3">
      <c r="A172" s="46"/>
      <c r="B172" s="46"/>
      <c r="C172" s="46"/>
      <c r="D172" s="46"/>
    </row>
    <row r="173" spans="1:8" ht="14.5" hidden="1" x14ac:dyDescent="0.35">
      <c r="A173" s="30" t="s">
        <v>224</v>
      </c>
      <c r="B173" s="48" t="s">
        <v>79</v>
      </c>
      <c r="C173" s="58" t="s">
        <v>138</v>
      </c>
      <c r="E173" s="59"/>
      <c r="F173" s="59"/>
      <c r="G173" s="79"/>
      <c r="H173" s="79"/>
    </row>
    <row r="174" spans="1:8" hidden="1" x14ac:dyDescent="0.3">
      <c r="A174" s="58"/>
      <c r="B174" s="38" t="s">
        <v>225</v>
      </c>
      <c r="C174" s="39"/>
      <c r="D174" s="38"/>
      <c r="E174" s="38"/>
      <c r="F174" s="40" t="e">
        <f>+#REF!</f>
        <v>#REF!</v>
      </c>
      <c r="G174" s="40" t="e">
        <f>+#REF!</f>
        <v>#REF!</v>
      </c>
    </row>
    <row r="175" spans="1:8" hidden="1" x14ac:dyDescent="0.3">
      <c r="A175" s="58"/>
      <c r="B175" s="76" t="s">
        <v>226</v>
      </c>
      <c r="C175" s="73"/>
      <c r="E175" s="74"/>
      <c r="F175" s="75">
        <v>800000</v>
      </c>
      <c r="G175" s="74">
        <v>830000</v>
      </c>
      <c r="H175" s="80"/>
    </row>
    <row r="176" spans="1:8" ht="14.5" hidden="1" x14ac:dyDescent="0.35">
      <c r="A176" s="81"/>
      <c r="B176" s="3" t="s">
        <v>227</v>
      </c>
      <c r="E176" s="76"/>
      <c r="F176" s="74">
        <v>0</v>
      </c>
      <c r="G176" s="74">
        <v>50000</v>
      </c>
    </row>
    <row r="177" spans="1:9" hidden="1" x14ac:dyDescent="0.3">
      <c r="A177" s="82"/>
      <c r="B177" s="35" t="s">
        <v>143</v>
      </c>
      <c r="C177" s="36"/>
      <c r="D177" s="36"/>
      <c r="E177" s="77"/>
      <c r="F177" s="78">
        <f>SUM(F175:F176)</f>
        <v>800000</v>
      </c>
      <c r="G177" s="78">
        <f>SUM(G175:G176)</f>
        <v>880000</v>
      </c>
      <c r="H177" s="82"/>
      <c r="I177" s="83"/>
    </row>
    <row r="178" spans="1:9" hidden="1" x14ac:dyDescent="0.3">
      <c r="A178" s="82"/>
      <c r="B178" s="10"/>
      <c r="E178" s="73"/>
      <c r="F178" s="84"/>
      <c r="G178" s="84"/>
      <c r="H178" s="82"/>
      <c r="I178" s="83"/>
    </row>
    <row r="179" spans="1:9" hidden="1" x14ac:dyDescent="0.3">
      <c r="A179" s="82"/>
      <c r="B179" s="3" t="s">
        <v>228</v>
      </c>
      <c r="E179" s="73"/>
      <c r="F179" s="84"/>
      <c r="G179" s="84"/>
      <c r="H179" s="82"/>
      <c r="I179" s="83"/>
    </row>
    <row r="180" spans="1:9" hidden="1" x14ac:dyDescent="0.3">
      <c r="A180" s="82"/>
      <c r="B180" s="10" t="s">
        <v>229</v>
      </c>
      <c r="E180" s="73"/>
      <c r="F180" s="84"/>
      <c r="G180" s="84"/>
      <c r="H180" s="82"/>
      <c r="I180" s="83"/>
    </row>
    <row r="181" spans="1:9" hidden="1" x14ac:dyDescent="0.3">
      <c r="A181" s="82"/>
      <c r="B181" s="10"/>
      <c r="E181" s="73"/>
      <c r="F181" s="84"/>
      <c r="G181" s="84"/>
      <c r="H181" s="82"/>
      <c r="I181" s="83"/>
    </row>
    <row r="182" spans="1:9" hidden="1" x14ac:dyDescent="0.3">
      <c r="A182" s="85"/>
      <c r="E182" s="85"/>
      <c r="F182" s="85"/>
      <c r="G182" s="85"/>
      <c r="H182" s="85"/>
      <c r="I182" s="86"/>
    </row>
    <row r="183" spans="1:9" ht="14.5" hidden="1" x14ac:dyDescent="0.35">
      <c r="A183" s="30" t="s">
        <v>230</v>
      </c>
      <c r="B183" s="48" t="s">
        <v>85</v>
      </c>
      <c r="C183" s="85"/>
      <c r="D183" s="3" t="s">
        <v>138</v>
      </c>
      <c r="E183" s="85"/>
      <c r="F183" s="85"/>
      <c r="G183" s="85"/>
    </row>
    <row r="184" spans="1:9" ht="15" hidden="1" customHeight="1" x14ac:dyDescent="0.3">
      <c r="A184" s="76"/>
      <c r="B184" s="38" t="s">
        <v>139</v>
      </c>
      <c r="C184" s="39"/>
      <c r="D184" s="38"/>
      <c r="E184" s="38"/>
      <c r="F184" s="40" t="e">
        <f>+#REF!</f>
        <v>#REF!</v>
      </c>
      <c r="G184" s="40" t="e">
        <f>+#REF!</f>
        <v>#REF!</v>
      </c>
      <c r="H184" s="74"/>
      <c r="I184" s="76"/>
    </row>
    <row r="185" spans="1:9" ht="15" hidden="1" customHeight="1" x14ac:dyDescent="0.3">
      <c r="A185" s="76"/>
      <c r="B185" s="31" t="s">
        <v>231</v>
      </c>
      <c r="C185" s="42"/>
      <c r="D185" s="31"/>
      <c r="E185" s="31"/>
      <c r="F185" s="63">
        <v>20000</v>
      </c>
      <c r="G185" s="63">
        <v>10000</v>
      </c>
      <c r="H185" s="74"/>
      <c r="I185" s="76"/>
    </row>
    <row r="186" spans="1:9" ht="15" hidden="1" customHeight="1" x14ac:dyDescent="0.3">
      <c r="A186" s="76"/>
      <c r="B186" s="31" t="s">
        <v>232</v>
      </c>
      <c r="C186" s="42"/>
      <c r="D186" s="31"/>
      <c r="E186" s="31"/>
      <c r="F186" s="63">
        <v>20000</v>
      </c>
      <c r="G186" s="63">
        <v>10000</v>
      </c>
      <c r="H186" s="74"/>
      <c r="I186" s="76"/>
    </row>
    <row r="187" spans="1:9" ht="15" hidden="1" customHeight="1" x14ac:dyDescent="0.3">
      <c r="A187" s="76"/>
      <c r="B187" s="76" t="s">
        <v>233</v>
      </c>
      <c r="C187" s="42"/>
      <c r="D187" s="31"/>
      <c r="E187" s="31"/>
      <c r="F187" s="63">
        <v>20000</v>
      </c>
      <c r="G187" s="63">
        <v>10000</v>
      </c>
      <c r="H187" s="74"/>
      <c r="I187" s="76"/>
    </row>
    <row r="188" spans="1:9" hidden="1" x14ac:dyDescent="0.3">
      <c r="A188" s="76"/>
      <c r="B188" s="3" t="s">
        <v>234</v>
      </c>
      <c r="E188" s="76"/>
      <c r="F188" s="63">
        <v>20000</v>
      </c>
      <c r="G188" s="63">
        <v>10000</v>
      </c>
      <c r="H188" s="74"/>
      <c r="I188" s="76"/>
    </row>
    <row r="189" spans="1:9" hidden="1" x14ac:dyDescent="0.3">
      <c r="A189" s="87"/>
      <c r="B189" s="3" t="s">
        <v>235</v>
      </c>
      <c r="E189" s="74"/>
      <c r="F189" s="63">
        <v>20000</v>
      </c>
      <c r="G189" s="63">
        <v>10000</v>
      </c>
      <c r="H189" s="74"/>
      <c r="I189" s="76"/>
    </row>
    <row r="190" spans="1:9" hidden="1" x14ac:dyDescent="0.3">
      <c r="A190" s="73"/>
      <c r="B190" s="35" t="s">
        <v>143</v>
      </c>
      <c r="C190" s="36"/>
      <c r="D190" s="36"/>
      <c r="E190" s="77"/>
      <c r="F190" s="78">
        <f>SUM(F185:F189)</f>
        <v>100000</v>
      </c>
      <c r="G190" s="78">
        <f>SUM(G185:G189)</f>
        <v>50000</v>
      </c>
      <c r="H190" s="84"/>
      <c r="I190" s="73"/>
    </row>
    <row r="191" spans="1:9" hidden="1" x14ac:dyDescent="0.3">
      <c r="A191" s="73"/>
      <c r="B191" s="73"/>
      <c r="C191" s="73"/>
      <c r="D191" s="73"/>
      <c r="E191" s="73"/>
      <c r="F191" s="84"/>
      <c r="G191" s="84"/>
      <c r="H191" s="4"/>
    </row>
    <row r="192" spans="1:9" x14ac:dyDescent="0.3">
      <c r="A192" s="76"/>
      <c r="B192" s="76"/>
      <c r="C192" s="76"/>
      <c r="D192" s="76"/>
      <c r="E192" s="76"/>
      <c r="F192" s="74"/>
      <c r="G192" s="88"/>
      <c r="H192" s="4"/>
    </row>
    <row r="193" spans="1:41" x14ac:dyDescent="0.3">
      <c r="A193" s="90"/>
      <c r="B193" s="91"/>
      <c r="C193" s="90"/>
      <c r="D193" s="91"/>
      <c r="E193" s="165"/>
    </row>
    <row r="194" spans="1:41" ht="15.5" x14ac:dyDescent="0.35">
      <c r="A194" s="92"/>
      <c r="B194" s="110"/>
      <c r="C194" s="93"/>
      <c r="D194" s="89"/>
    </row>
    <row r="195" spans="1:41" x14ac:dyDescent="0.3">
      <c r="A195" s="90"/>
      <c r="C195" s="90"/>
      <c r="D195" s="91"/>
    </row>
    <row r="196" spans="1:41" x14ac:dyDescent="0.3">
      <c r="A196" s="90"/>
      <c r="C196" s="90"/>
      <c r="D196" s="91"/>
      <c r="E196" s="165"/>
    </row>
    <row r="197" spans="1:41" x14ac:dyDescent="0.3">
      <c r="A197" s="90"/>
      <c r="C197" s="91"/>
      <c r="D197" s="91"/>
      <c r="E197" s="165"/>
    </row>
    <row r="198" spans="1:41" x14ac:dyDescent="0.3">
      <c r="F198" s="4"/>
      <c r="G198" s="94"/>
      <c r="H198" s="4"/>
    </row>
    <row r="199" spans="1:41" x14ac:dyDescent="0.3">
      <c r="A199" s="91"/>
      <c r="B199" s="91"/>
      <c r="C199" s="91"/>
      <c r="D199" s="91"/>
      <c r="F199" s="4"/>
      <c r="G199" s="94"/>
      <c r="H199" s="4"/>
    </row>
    <row r="200" spans="1:41" x14ac:dyDescent="0.3">
      <c r="A200" s="91"/>
      <c r="B200" s="90"/>
      <c r="C200" s="90"/>
      <c r="D200" s="90"/>
      <c r="F200" s="4"/>
      <c r="G200" s="94"/>
      <c r="H200" s="4"/>
      <c r="I200" s="10"/>
    </row>
    <row r="201" spans="1:41" x14ac:dyDescent="0.3">
      <c r="A201" s="90"/>
      <c r="B201" s="90"/>
      <c r="C201" s="90"/>
      <c r="D201" s="95"/>
      <c r="E201" s="10"/>
      <c r="F201" s="96"/>
      <c r="G201" s="70"/>
      <c r="H201" s="96"/>
      <c r="I201" s="10"/>
    </row>
    <row r="202" spans="1:41" x14ac:dyDescent="0.3">
      <c r="A202" s="91"/>
      <c r="B202" s="91"/>
      <c r="C202" s="91"/>
      <c r="D202" s="97"/>
      <c r="F202" s="96"/>
      <c r="G202" s="46"/>
      <c r="H202" s="96"/>
    </row>
    <row r="203" spans="1:41" x14ac:dyDescent="0.3">
      <c r="A203" s="98"/>
      <c r="B203" s="98"/>
      <c r="F203" s="10"/>
      <c r="G203" s="10"/>
      <c r="H203" s="10"/>
    </row>
    <row r="204" spans="1:41" x14ac:dyDescent="0.3">
      <c r="A204" s="98"/>
      <c r="B204" s="98"/>
      <c r="F204" s="10"/>
      <c r="G204" s="10"/>
      <c r="H204" s="10"/>
    </row>
    <row r="205" spans="1:41" x14ac:dyDescent="0.3">
      <c r="A205" s="98"/>
      <c r="B205" s="99"/>
      <c r="E205" s="220"/>
      <c r="F205" s="220"/>
      <c r="G205" s="220"/>
      <c r="H205" s="220"/>
      <c r="I205" s="100"/>
    </row>
    <row r="206" spans="1:41" x14ac:dyDescent="0.3">
      <c r="A206" s="98"/>
      <c r="B206" s="98"/>
      <c r="E206" s="5"/>
      <c r="F206" s="101"/>
      <c r="G206" s="5"/>
      <c r="H206" s="101"/>
      <c r="I206" s="100"/>
    </row>
    <row r="207" spans="1:41" s="102" customFormat="1" x14ac:dyDescent="0.3">
      <c r="A207" s="98"/>
      <c r="B207" s="98"/>
      <c r="C207" s="3"/>
      <c r="D207" s="100"/>
      <c r="E207" s="100"/>
      <c r="F207" s="10"/>
      <c r="G207" s="100"/>
      <c r="H207" s="1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</row>
    <row r="208" spans="1:41" x14ac:dyDescent="0.3">
      <c r="A208" s="103"/>
      <c r="B208" s="98"/>
      <c r="F208" s="10"/>
      <c r="H208" s="10"/>
    </row>
    <row r="209" spans="1:8" x14ac:dyDescent="0.3">
      <c r="A209" s="104"/>
      <c r="B209" s="104"/>
      <c r="E209" s="4"/>
      <c r="F209" s="4"/>
      <c r="G209" s="4"/>
      <c r="H209" s="4"/>
    </row>
    <row r="210" spans="1:8" x14ac:dyDescent="0.3">
      <c r="A210" s="104"/>
      <c r="B210" s="104"/>
      <c r="E210" s="4"/>
      <c r="F210" s="4"/>
      <c r="G210" s="4"/>
      <c r="H210" s="4"/>
    </row>
    <row r="211" spans="1:8" x14ac:dyDescent="0.3">
      <c r="A211" s="104"/>
      <c r="B211" s="104"/>
      <c r="E211" s="4"/>
      <c r="F211" s="4"/>
      <c r="G211" s="4"/>
      <c r="H211" s="4"/>
    </row>
    <row r="212" spans="1:8" x14ac:dyDescent="0.3">
      <c r="A212" s="104"/>
      <c r="B212" s="104"/>
      <c r="E212" s="4"/>
      <c r="F212" s="4"/>
      <c r="G212" s="4"/>
      <c r="H212" s="4"/>
    </row>
    <row r="213" spans="1:8" x14ac:dyDescent="0.3">
      <c r="A213" s="104"/>
      <c r="B213" s="104"/>
      <c r="E213" s="4"/>
      <c r="F213" s="4"/>
      <c r="G213" s="4"/>
      <c r="H213" s="4"/>
    </row>
    <row r="214" spans="1:8" x14ac:dyDescent="0.3">
      <c r="A214" s="104"/>
      <c r="B214" s="104"/>
      <c r="D214" s="105"/>
      <c r="E214" s="94"/>
      <c r="F214" s="4"/>
      <c r="G214" s="94"/>
      <c r="H214" s="4"/>
    </row>
    <row r="215" spans="1:8" x14ac:dyDescent="0.3">
      <c r="A215" s="104"/>
      <c r="B215" s="104"/>
      <c r="D215" s="106"/>
      <c r="E215" s="94"/>
      <c r="F215" s="4"/>
      <c r="G215" s="94"/>
      <c r="H215" s="4"/>
    </row>
    <row r="216" spans="1:8" x14ac:dyDescent="0.3">
      <c r="B216" s="104"/>
      <c r="D216" s="107"/>
      <c r="E216" s="4"/>
      <c r="F216" s="4"/>
      <c r="G216" s="4"/>
      <c r="H216" s="4"/>
    </row>
    <row r="217" spans="1:8" x14ac:dyDescent="0.3">
      <c r="A217" s="104"/>
      <c r="B217" s="104"/>
      <c r="D217" s="108"/>
      <c r="E217" s="4"/>
      <c r="F217" s="4"/>
      <c r="G217" s="4"/>
      <c r="H217" s="4"/>
    </row>
    <row r="218" spans="1:8" x14ac:dyDescent="0.3">
      <c r="A218" s="109"/>
      <c r="B218" s="104"/>
      <c r="D218" s="108"/>
      <c r="E218" s="94"/>
      <c r="F218" s="94"/>
      <c r="G218" s="94"/>
      <c r="H218" s="94"/>
    </row>
    <row r="219" spans="1:8" x14ac:dyDescent="0.3">
      <c r="A219" s="104"/>
      <c r="B219" s="104"/>
      <c r="D219" s="108"/>
      <c r="E219" s="94"/>
      <c r="F219" s="94"/>
      <c r="G219" s="94"/>
      <c r="H219" s="94"/>
    </row>
    <row r="220" spans="1:8" x14ac:dyDescent="0.3">
      <c r="D220" s="46"/>
      <c r="E220" s="4"/>
      <c r="F220" s="4"/>
      <c r="G220" s="4"/>
      <c r="H220" s="4"/>
    </row>
    <row r="222" spans="1:8" x14ac:dyDescent="0.3">
      <c r="G222" s="105"/>
      <c r="H222" s="105"/>
    </row>
    <row r="223" spans="1:8" ht="15.5" x14ac:dyDescent="0.35">
      <c r="A223" s="92"/>
      <c r="B223" s="110"/>
      <c r="C223" s="93"/>
      <c r="G223" s="105"/>
      <c r="H223" s="94"/>
    </row>
    <row r="224" spans="1:8" x14ac:dyDescent="0.3">
      <c r="G224" s="105"/>
    </row>
    <row r="225" spans="1:8" x14ac:dyDescent="0.3">
      <c r="G225" s="105"/>
      <c r="H225" s="94"/>
    </row>
    <row r="226" spans="1:8" x14ac:dyDescent="0.3">
      <c r="A226" s="111"/>
      <c r="G226" s="105"/>
      <c r="H226" s="94"/>
    </row>
    <row r="227" spans="1:8" x14ac:dyDescent="0.3">
      <c r="A227" s="111"/>
      <c r="H227" s="94"/>
    </row>
    <row r="228" spans="1:8" ht="20.25" customHeight="1" x14ac:dyDescent="0.3">
      <c r="A228" s="112"/>
      <c r="D228" s="112"/>
      <c r="H228" s="94"/>
    </row>
    <row r="229" spans="1:8" x14ac:dyDescent="0.3">
      <c r="A229" s="112"/>
      <c r="D229" s="112"/>
      <c r="H229" s="94"/>
    </row>
    <row r="230" spans="1:8" x14ac:dyDescent="0.3">
      <c r="A230" s="112"/>
      <c r="D230" s="112"/>
    </row>
    <row r="231" spans="1:8" x14ac:dyDescent="0.3">
      <c r="A231" s="112"/>
      <c r="D231" s="112"/>
      <c r="H231" s="94"/>
    </row>
    <row r="232" spans="1:8" x14ac:dyDescent="0.3">
      <c r="A232" s="112"/>
      <c r="D232" s="112"/>
    </row>
    <row r="233" spans="1:8" x14ac:dyDescent="0.3">
      <c r="A233" s="112"/>
      <c r="D233" s="112"/>
      <c r="H233" s="105"/>
    </row>
    <row r="234" spans="1:8" x14ac:dyDescent="0.3">
      <c r="A234" s="112"/>
      <c r="D234" s="112"/>
      <c r="H234" s="105"/>
    </row>
    <row r="235" spans="1:8" x14ac:dyDescent="0.3">
      <c r="H235" s="105"/>
    </row>
  </sheetData>
  <mergeCells count="8">
    <mergeCell ref="A1:H1"/>
    <mergeCell ref="A4:H4"/>
    <mergeCell ref="E205:F205"/>
    <mergeCell ref="G205:H205"/>
    <mergeCell ref="A2:H2"/>
    <mergeCell ref="C152:D152"/>
    <mergeCell ref="C153:D153"/>
    <mergeCell ref="C156:D156"/>
  </mergeCells>
  <printOptions horizontalCentered="1"/>
  <pageMargins left="0.39370078740157483" right="0.39370078740157483" top="0.59055118110236227" bottom="0.19685039370078741" header="0" footer="0"/>
  <pageSetup paperSize="9" scale="88" fitToHeight="15" orientation="portrait" horizontalDpi="4294967292" r:id="rId1"/>
  <headerFooter alignWithMargins="0"/>
  <rowBreaks count="1" manualBreakCount="1">
    <brk id="1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"/>
  <sheetViews>
    <sheetView topLeftCell="B1" workbookViewId="0">
      <selection activeCell="G20" sqref="G20"/>
    </sheetView>
  </sheetViews>
  <sheetFormatPr baseColWidth="10" defaultColWidth="11.453125" defaultRowHeight="14" x14ac:dyDescent="0.3"/>
  <cols>
    <col min="1" max="1" width="12.1796875" hidden="1" customWidth="1"/>
    <col min="2" max="2" width="34.453125" customWidth="1"/>
    <col min="3" max="5" width="15.54296875" customWidth="1"/>
  </cols>
  <sheetData>
    <row r="1" spans="1:11" ht="22.5" x14ac:dyDescent="0.45">
      <c r="B1" s="183" t="s">
        <v>249</v>
      </c>
      <c r="C1" s="184"/>
      <c r="D1" s="184"/>
      <c r="E1" s="184"/>
    </row>
    <row r="2" spans="1:11" x14ac:dyDescent="0.3">
      <c r="A2" s="184"/>
      <c r="B2" s="184" t="str">
        <f>Forside!B32</f>
        <v>Skihytta</v>
      </c>
      <c r="C2" s="184"/>
      <c r="D2" s="184"/>
      <c r="E2" s="184"/>
    </row>
    <row r="3" spans="1:11" x14ac:dyDescent="0.3">
      <c r="A3" s="184"/>
      <c r="B3" s="184"/>
      <c r="C3" s="184"/>
      <c r="D3" s="184"/>
      <c r="E3" s="184"/>
    </row>
    <row r="4" spans="1:11" ht="14.5" x14ac:dyDescent="0.35">
      <c r="A4" s="185" t="s">
        <v>236</v>
      </c>
      <c r="B4" s="185" t="s">
        <v>237</v>
      </c>
      <c r="C4" s="186" t="s">
        <v>245</v>
      </c>
      <c r="D4" s="186" t="s">
        <v>251</v>
      </c>
      <c r="E4" s="186" t="s">
        <v>250</v>
      </c>
    </row>
    <row r="5" spans="1:11" ht="14.5" x14ac:dyDescent="0.35">
      <c r="A5" s="185"/>
      <c r="B5" s="187" t="s">
        <v>8</v>
      </c>
      <c r="C5" s="185"/>
      <c r="D5" s="185"/>
      <c r="E5" s="185"/>
    </row>
    <row r="6" spans="1:11" ht="14.5" x14ac:dyDescent="0.35">
      <c r="A6" s="185"/>
      <c r="B6" s="198" t="s">
        <v>11</v>
      </c>
      <c r="C6" s="193">
        <f>Resultat!D12</f>
        <v>0</v>
      </c>
      <c r="D6" s="193">
        <f>Resultat!C12</f>
        <v>0</v>
      </c>
      <c r="E6" s="193"/>
    </row>
    <row r="7" spans="1:11" x14ac:dyDescent="0.3">
      <c r="A7" s="184">
        <v>3400</v>
      </c>
      <c r="B7" s="198" t="s">
        <v>12</v>
      </c>
      <c r="C7" s="193">
        <f>Resultat!D13</f>
        <v>20000</v>
      </c>
      <c r="D7" s="193">
        <f>Resultat!C13</f>
        <v>46397</v>
      </c>
      <c r="E7" s="193"/>
    </row>
    <row r="8" spans="1:11" x14ac:dyDescent="0.3">
      <c r="A8" s="184">
        <v>3440</v>
      </c>
      <c r="B8" s="198" t="s">
        <v>208</v>
      </c>
      <c r="C8" s="193">
        <f>Resultat!D15</f>
        <v>0</v>
      </c>
      <c r="D8" s="193">
        <f>Resultat!C15</f>
        <v>16710.099999999999</v>
      </c>
      <c r="E8" s="193"/>
    </row>
    <row r="9" spans="1:11" x14ac:dyDescent="0.3">
      <c r="A9" s="184">
        <v>3441</v>
      </c>
      <c r="B9" s="198" t="s">
        <v>14</v>
      </c>
      <c r="C9" s="193">
        <f>Resultat!D16</f>
        <v>0</v>
      </c>
      <c r="D9" s="193">
        <f>Resultat!C16</f>
        <v>2200</v>
      </c>
      <c r="E9" s="193"/>
    </row>
    <row r="10" spans="1:11" x14ac:dyDescent="0.3">
      <c r="A10" s="184">
        <v>3920</v>
      </c>
      <c r="B10" s="198" t="s">
        <v>238</v>
      </c>
      <c r="C10" s="193">
        <f>Resultat!D17</f>
        <v>0</v>
      </c>
      <c r="D10" s="193">
        <f>Resultat!C17</f>
        <v>0</v>
      </c>
      <c r="E10" s="193"/>
      <c r="J10" s="188"/>
      <c r="K10" s="188"/>
    </row>
    <row r="11" spans="1:11" ht="14.5" x14ac:dyDescent="0.35">
      <c r="A11" s="184"/>
      <c r="B11" s="189" t="s">
        <v>17</v>
      </c>
      <c r="C11" s="194">
        <f>SUM(C6:C10)</f>
        <v>20000</v>
      </c>
      <c r="D11" s="194">
        <f>SUM(D6:D10)</f>
        <v>65307.1</v>
      </c>
      <c r="E11" s="194">
        <f>SUM(E6:E10)</f>
        <v>0</v>
      </c>
    </row>
    <row r="12" spans="1:11" x14ac:dyDescent="0.3">
      <c r="A12" s="184"/>
      <c r="B12" s="184"/>
      <c r="C12" s="193"/>
      <c r="D12" s="193"/>
      <c r="E12" s="193"/>
    </row>
    <row r="13" spans="1:11" ht="14.5" x14ac:dyDescent="0.35">
      <c r="A13" s="184"/>
      <c r="B13" s="187" t="s">
        <v>18</v>
      </c>
      <c r="C13" s="193"/>
      <c r="D13" s="193"/>
      <c r="E13" s="193"/>
    </row>
    <row r="14" spans="1:11" x14ac:dyDescent="0.3">
      <c r="A14" s="184"/>
      <c r="B14" s="199" t="s">
        <v>23</v>
      </c>
      <c r="C14" s="193">
        <f>Resultat!D26</f>
        <v>8000</v>
      </c>
      <c r="D14" s="193">
        <f>Resultat!C26</f>
        <v>7991.75</v>
      </c>
      <c r="E14" s="193"/>
    </row>
    <row r="15" spans="1:11" x14ac:dyDescent="0.3">
      <c r="A15" s="184"/>
      <c r="B15" s="199" t="s">
        <v>24</v>
      </c>
      <c r="C15" s="193">
        <f>Resultat!D29</f>
        <v>0</v>
      </c>
      <c r="D15" s="193">
        <f>Resultat!C29</f>
        <v>713.94</v>
      </c>
      <c r="E15" s="193"/>
    </row>
    <row r="16" spans="1:11" x14ac:dyDescent="0.3">
      <c r="A16" s="184"/>
      <c r="B16" s="199" t="s">
        <v>25</v>
      </c>
      <c r="C16" s="193">
        <f>Resultat!D30</f>
        <v>2000</v>
      </c>
      <c r="D16" s="193">
        <f>Resultat!C30</f>
        <v>530.53</v>
      </c>
      <c r="E16" s="193"/>
    </row>
    <row r="17" spans="1:5" x14ac:dyDescent="0.3">
      <c r="A17" s="184"/>
      <c r="B17" s="199" t="s">
        <v>26</v>
      </c>
      <c r="C17" s="193">
        <f>Resultat!D31</f>
        <v>10000</v>
      </c>
      <c r="D17" s="193">
        <f>Resultat!C31</f>
        <v>9452.7000000000007</v>
      </c>
      <c r="E17" s="193"/>
    </row>
    <row r="18" spans="1:5" x14ac:dyDescent="0.3">
      <c r="A18" s="184"/>
      <c r="B18" s="199" t="s">
        <v>27</v>
      </c>
      <c r="C18" s="193">
        <f>Resultat!D32</f>
        <v>0</v>
      </c>
      <c r="D18" s="193">
        <f>Resultat!C32</f>
        <v>0</v>
      </c>
      <c r="E18" s="193"/>
    </row>
    <row r="19" spans="1:5" x14ac:dyDescent="0.3">
      <c r="A19" s="184"/>
      <c r="B19" s="199" t="s">
        <v>28</v>
      </c>
      <c r="C19" s="193">
        <f>Resultat!D33</f>
        <v>0</v>
      </c>
      <c r="D19" s="193">
        <f>Resultat!C33</f>
        <v>13865</v>
      </c>
      <c r="E19" s="193"/>
    </row>
    <row r="20" spans="1:5" x14ac:dyDescent="0.3">
      <c r="A20" s="184"/>
      <c r="B20" s="178" t="s">
        <v>22</v>
      </c>
      <c r="C20" s="193">
        <f>Resultat!D34</f>
        <v>0</v>
      </c>
      <c r="D20" s="193">
        <f>Resultat!C34</f>
        <v>0</v>
      </c>
      <c r="E20" s="193"/>
    </row>
    <row r="21" spans="1:5" x14ac:dyDescent="0.3">
      <c r="A21" s="184">
        <v>7770</v>
      </c>
      <c r="B21" s="192" t="s">
        <v>29</v>
      </c>
      <c r="C21" s="193">
        <f>Resultat!D35</f>
        <v>0</v>
      </c>
      <c r="D21" s="193">
        <f>Resultat!C35</f>
        <v>588.66999999999996</v>
      </c>
      <c r="E21" s="193"/>
    </row>
    <row r="22" spans="1:5" ht="14.5" x14ac:dyDescent="0.35">
      <c r="A22" s="184"/>
      <c r="B22" s="189" t="s">
        <v>31</v>
      </c>
      <c r="C22" s="194">
        <f>SUM(C14:C21)</f>
        <v>20000</v>
      </c>
      <c r="D22" s="194">
        <f>SUM(D14:D21)</f>
        <v>33142.590000000004</v>
      </c>
      <c r="E22" s="194">
        <f>SUM(E14:E21)</f>
        <v>0</v>
      </c>
    </row>
    <row r="23" spans="1:5" x14ac:dyDescent="0.3">
      <c r="A23" s="184"/>
      <c r="B23" s="184"/>
      <c r="C23" s="193"/>
      <c r="D23" s="193"/>
      <c r="E23" s="193"/>
    </row>
    <row r="24" spans="1:5" ht="14.5" x14ac:dyDescent="0.35">
      <c r="A24" s="184"/>
      <c r="B24" s="189" t="s">
        <v>32</v>
      </c>
      <c r="C24" s="194">
        <f>C11-C22</f>
        <v>0</v>
      </c>
      <c r="D24" s="194">
        <f>D11-D22</f>
        <v>32164.509999999995</v>
      </c>
      <c r="E24" s="194">
        <f>E11-E22</f>
        <v>0</v>
      </c>
    </row>
    <row r="25" spans="1:5" x14ac:dyDescent="0.3">
      <c r="A25" s="184"/>
      <c r="B25" s="184"/>
      <c r="C25" s="193"/>
      <c r="D25" s="193"/>
      <c r="E25" s="193"/>
    </row>
    <row r="26" spans="1:5" ht="14.5" x14ac:dyDescent="0.35">
      <c r="A26" s="184"/>
      <c r="B26" s="187" t="s">
        <v>239</v>
      </c>
      <c r="C26" s="193"/>
      <c r="D26" s="193"/>
      <c r="E26" s="193"/>
    </row>
    <row r="27" spans="1:5" x14ac:dyDescent="0.3">
      <c r="A27" s="184">
        <v>8040</v>
      </c>
      <c r="B27" s="184" t="s">
        <v>240</v>
      </c>
      <c r="C27" s="193">
        <f>Resultat!D43</f>
        <v>0</v>
      </c>
      <c r="D27" s="193">
        <f>Resultat!C43</f>
        <v>0</v>
      </c>
      <c r="E27" s="193"/>
    </row>
    <row r="28" spans="1:5" ht="14.5" x14ac:dyDescent="0.35">
      <c r="A28" s="184"/>
      <c r="B28" s="189" t="s">
        <v>241</v>
      </c>
      <c r="C28" s="194">
        <f>SUM(C27)</f>
        <v>0</v>
      </c>
      <c r="D28" s="194">
        <f>SUM(D27)</f>
        <v>0</v>
      </c>
      <c r="E28" s="194">
        <f>SUM(E27)</f>
        <v>0</v>
      </c>
    </row>
    <row r="29" spans="1:5" x14ac:dyDescent="0.3">
      <c r="A29" s="184"/>
      <c r="B29" s="184" t="str">
        <f>Resultat!A52</f>
        <v>Avsatt til ny scooter</v>
      </c>
      <c r="C29" s="193">
        <f>Resultat!D52</f>
        <v>0</v>
      </c>
      <c r="D29" s="193"/>
      <c r="E29" s="193"/>
    </row>
    <row r="30" spans="1:5" ht="14.5" x14ac:dyDescent="0.35">
      <c r="A30" s="184">
        <v>8800</v>
      </c>
      <c r="B30" s="190" t="s">
        <v>242</v>
      </c>
      <c r="C30" s="195">
        <f>C11-C22+C28+C29</f>
        <v>0</v>
      </c>
      <c r="D30" s="195">
        <f>D11-D22+D28</f>
        <v>32164.509999999995</v>
      </c>
      <c r="E30" s="195">
        <f>E11-E22+E28</f>
        <v>0</v>
      </c>
    </row>
    <row r="31" spans="1:5" x14ac:dyDescent="0.3">
      <c r="B31" s="184"/>
      <c r="C31" s="184"/>
      <c r="D31" s="184"/>
      <c r="E31" s="184"/>
    </row>
    <row r="32" spans="1:5" x14ac:dyDescent="0.3">
      <c r="B32" s="184"/>
      <c r="C32" s="184"/>
      <c r="D32" s="184"/>
      <c r="E32" s="184"/>
    </row>
    <row r="33" spans="2:5" x14ac:dyDescent="0.3">
      <c r="B33" s="184"/>
      <c r="C33" s="184"/>
      <c r="D33" s="184"/>
      <c r="E33" s="184"/>
    </row>
    <row r="34" spans="2:5" x14ac:dyDescent="0.3">
      <c r="B34" s="184"/>
      <c r="C34" s="184"/>
      <c r="D34" s="184"/>
      <c r="E34" s="184"/>
    </row>
    <row r="35" spans="2:5" x14ac:dyDescent="0.3">
      <c r="B35" s="184"/>
      <c r="C35" s="184"/>
      <c r="D35" s="184"/>
      <c r="E35" s="184"/>
    </row>
    <row r="36" spans="2:5" x14ac:dyDescent="0.3">
      <c r="B36" s="184"/>
      <c r="C36" s="184"/>
      <c r="D36" s="184"/>
      <c r="E36" s="184"/>
    </row>
    <row r="37" spans="2:5" x14ac:dyDescent="0.3">
      <c r="B37" s="184"/>
      <c r="C37" s="184"/>
      <c r="D37" s="184"/>
      <c r="E37" s="184"/>
    </row>
    <row r="38" spans="2:5" x14ac:dyDescent="0.3">
      <c r="B38" s="184"/>
      <c r="C38" s="184"/>
      <c r="D38" s="184"/>
      <c r="E38" s="184"/>
    </row>
    <row r="39" spans="2:5" x14ac:dyDescent="0.3">
      <c r="B39" s="184"/>
      <c r="C39" s="184"/>
      <c r="D39" s="184"/>
      <c r="E39" s="184"/>
    </row>
    <row r="40" spans="2:5" x14ac:dyDescent="0.3">
      <c r="B40" s="184"/>
      <c r="C40" s="184"/>
      <c r="D40" s="184"/>
      <c r="E40" s="184"/>
    </row>
    <row r="41" spans="2:5" x14ac:dyDescent="0.3">
      <c r="B41" s="184"/>
      <c r="C41" s="184"/>
      <c r="D41" s="184"/>
      <c r="E41" s="184"/>
    </row>
    <row r="42" spans="2:5" x14ac:dyDescent="0.3">
      <c r="B42" s="184"/>
      <c r="C42" s="184"/>
      <c r="D42" s="184"/>
      <c r="E42" s="184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44CEB142DAF4C97854B4DA5184358" ma:contentTypeVersion="12" ma:contentTypeDescription="Create a new document." ma:contentTypeScope="" ma:versionID="9337b4b08060ebb45803efe530824eeb">
  <xsd:schema xmlns:xsd="http://www.w3.org/2001/XMLSchema" xmlns:xs="http://www.w3.org/2001/XMLSchema" xmlns:p="http://schemas.microsoft.com/office/2006/metadata/properties" xmlns:ns2="747e64da-5aaa-4cfc-b221-14f01adcf50b" xmlns:ns3="395b5c03-df6c-45e9-be33-0c5506b9a9d3" targetNamespace="http://schemas.microsoft.com/office/2006/metadata/properties" ma:root="true" ma:fieldsID="a100899714ffa4d547495820590d5591" ns2:_="" ns3:_="">
    <xsd:import namespace="747e64da-5aaa-4cfc-b221-14f01adcf50b"/>
    <xsd:import namespace="395b5c03-df6c-45e9-be33-0c5506b9a9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e64da-5aaa-4cfc-b221-14f01adcf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b5c03-df6c-45e9-be33-0c5506b9a9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A2E11-A927-461C-BEDD-6E2F87BD5A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FE217-BE6D-4F84-B5E8-CDC095E145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143085-F567-4AAA-891C-415093C3B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e64da-5aaa-4cfc-b221-14f01adcf50b"/>
    <ds:schemaRef ds:uri="395b5c03-df6c-45e9-be33-0c5506b9a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15</vt:i4>
      </vt:variant>
    </vt:vector>
  </HeadingPairs>
  <TitlesOfParts>
    <vt:vector size="20" baseType="lpstr">
      <vt:lpstr>Forside</vt:lpstr>
      <vt:lpstr>Resultat</vt:lpstr>
      <vt:lpstr>Balanse</vt:lpstr>
      <vt:lpstr>Noter </vt:lpstr>
      <vt:lpstr>Budsjett 2025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text_14</vt:lpstr>
      <vt:lpstr>text_15</vt:lpstr>
      <vt:lpstr>Balanse!Utskriftsområde</vt:lpstr>
      <vt:lpstr>'Noter '!Utskriftsområde</vt:lpstr>
      <vt:lpstr>Resultat!Utskriftsområde</vt:lpstr>
      <vt:lpstr>Balanse!Utskriftstitler</vt:lpstr>
      <vt:lpstr>'Noter 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Birger</dc:creator>
  <cp:keywords/>
  <dc:description/>
  <cp:lastModifiedBy>Ørjan Martnes</cp:lastModifiedBy>
  <cp:revision/>
  <dcterms:created xsi:type="dcterms:W3CDTF">1997-05-22T19:54:11Z</dcterms:created>
  <dcterms:modified xsi:type="dcterms:W3CDTF">2025-02-23T18:58:01Z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0x0101001E244CEB142DAF4C97854B4DA5184358</vt:lpwstr>
  </property>
</Properties>
</file>